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o\Documents\Tracer Study Per Prodi\"/>
    </mc:Choice>
  </mc:AlternateContent>
  <bookViews>
    <workbookView xWindow="0" yWindow="0" windowWidth="20490" windowHeight="7650" activeTab="1"/>
  </bookViews>
  <sheets>
    <sheet name="S.Th 2021" sheetId="1" r:id="rId1"/>
    <sheet name="S.Th 2022" sheetId="2" r:id="rId2"/>
    <sheet name="S.Th 202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E75" i="3"/>
  <c r="F75" i="3"/>
  <c r="G75" i="3"/>
  <c r="H75" i="3"/>
  <c r="I75" i="3"/>
  <c r="D74" i="3"/>
  <c r="E74" i="3"/>
  <c r="F74" i="3"/>
  <c r="G74" i="3"/>
  <c r="H74" i="3"/>
  <c r="I74" i="3"/>
  <c r="D73" i="3"/>
  <c r="E73" i="3"/>
  <c r="F73" i="3"/>
  <c r="G73" i="3"/>
  <c r="H73" i="3"/>
  <c r="I73" i="3"/>
  <c r="D72" i="3"/>
  <c r="E72" i="3"/>
  <c r="F72" i="3"/>
  <c r="G72" i="3"/>
  <c r="H72" i="3"/>
  <c r="I72" i="3"/>
  <c r="C73" i="3"/>
  <c r="C74" i="3"/>
  <c r="C75" i="3"/>
  <c r="C72" i="3"/>
  <c r="C73" i="2"/>
  <c r="C50" i="3"/>
  <c r="D49" i="3"/>
  <c r="E49" i="3"/>
  <c r="F49" i="3"/>
  <c r="G49" i="3"/>
  <c r="H49" i="3"/>
  <c r="I49" i="3"/>
  <c r="C49" i="3"/>
  <c r="D44" i="3"/>
  <c r="E44" i="3"/>
  <c r="F44" i="3"/>
  <c r="G44" i="3"/>
  <c r="H44" i="3"/>
  <c r="I44" i="3"/>
  <c r="C44" i="3"/>
  <c r="D43" i="3"/>
  <c r="E43" i="3"/>
  <c r="F43" i="3"/>
  <c r="G43" i="3"/>
  <c r="H43" i="3"/>
  <c r="I43" i="3"/>
  <c r="D42" i="3"/>
  <c r="E42" i="3"/>
  <c r="F42" i="3"/>
  <c r="G42" i="3"/>
  <c r="H42" i="3"/>
  <c r="I42" i="3"/>
  <c r="D41" i="3"/>
  <c r="E41" i="3"/>
  <c r="F41" i="3"/>
  <c r="G41" i="3"/>
  <c r="H41" i="3"/>
  <c r="I41" i="3"/>
  <c r="D40" i="3"/>
  <c r="E40" i="3"/>
  <c r="F40" i="3"/>
  <c r="G40" i="3"/>
  <c r="H40" i="3"/>
  <c r="I40" i="3"/>
  <c r="C43" i="3"/>
  <c r="C42" i="3"/>
  <c r="C41" i="3"/>
  <c r="C40" i="3"/>
  <c r="D35" i="3"/>
  <c r="E35" i="3"/>
  <c r="F35" i="3"/>
  <c r="G35" i="3"/>
  <c r="H35" i="3"/>
  <c r="I35" i="3"/>
  <c r="D34" i="3"/>
  <c r="E34" i="3"/>
  <c r="F34" i="3"/>
  <c r="G34" i="3"/>
  <c r="H34" i="3"/>
  <c r="I34" i="3"/>
  <c r="D33" i="3"/>
  <c r="E33" i="3"/>
  <c r="F33" i="3"/>
  <c r="G33" i="3"/>
  <c r="H33" i="3"/>
  <c r="I33" i="3"/>
  <c r="D32" i="3"/>
  <c r="E32" i="3"/>
  <c r="F32" i="3"/>
  <c r="G32" i="3"/>
  <c r="H32" i="3"/>
  <c r="I32" i="3"/>
  <c r="C35" i="3"/>
  <c r="C34" i="3"/>
  <c r="C33" i="3"/>
  <c r="C32" i="3"/>
  <c r="D61" i="2"/>
  <c r="E61" i="2"/>
  <c r="F61" i="2"/>
  <c r="G61" i="2"/>
  <c r="H61" i="2"/>
  <c r="I61" i="2"/>
  <c r="D60" i="2"/>
  <c r="E60" i="2"/>
  <c r="F60" i="2"/>
  <c r="G60" i="2"/>
  <c r="H60" i="2"/>
  <c r="I60" i="2"/>
  <c r="D59" i="2"/>
  <c r="E59" i="2"/>
  <c r="F59" i="2"/>
  <c r="G59" i="2"/>
  <c r="H59" i="2"/>
  <c r="I59" i="2"/>
  <c r="D58" i="2"/>
  <c r="E58" i="2"/>
  <c r="F58" i="2"/>
  <c r="G58" i="2"/>
  <c r="H58" i="2"/>
  <c r="I58" i="2"/>
  <c r="C59" i="2"/>
  <c r="C60" i="2"/>
  <c r="C61" i="2"/>
  <c r="C58" i="2"/>
  <c r="C34" i="2"/>
  <c r="D33" i="2"/>
  <c r="E33" i="2"/>
  <c r="F33" i="2"/>
  <c r="G33" i="2"/>
  <c r="H33" i="2"/>
  <c r="I33" i="2"/>
  <c r="C33" i="2"/>
  <c r="D19" i="2"/>
  <c r="D27" i="2" s="1"/>
  <c r="E19" i="2"/>
  <c r="E27" i="2" s="1"/>
  <c r="F19" i="2"/>
  <c r="F27" i="2" s="1"/>
  <c r="G19" i="2"/>
  <c r="G27" i="2" s="1"/>
  <c r="H19" i="2"/>
  <c r="H27" i="2" s="1"/>
  <c r="I19" i="2"/>
  <c r="I27" i="2" s="1"/>
  <c r="D18" i="2"/>
  <c r="D26" i="2" s="1"/>
  <c r="E18" i="2"/>
  <c r="E26" i="2" s="1"/>
  <c r="F18" i="2"/>
  <c r="F26" i="2" s="1"/>
  <c r="G18" i="2"/>
  <c r="G26" i="2" s="1"/>
  <c r="H18" i="2"/>
  <c r="H26" i="2" s="1"/>
  <c r="I18" i="2"/>
  <c r="I26" i="2" s="1"/>
  <c r="D17" i="2"/>
  <c r="D25" i="2" s="1"/>
  <c r="E17" i="2"/>
  <c r="E25" i="2" s="1"/>
  <c r="F17" i="2"/>
  <c r="F25" i="2" s="1"/>
  <c r="G17" i="2"/>
  <c r="G25" i="2" s="1"/>
  <c r="H17" i="2"/>
  <c r="H25" i="2" s="1"/>
  <c r="I17" i="2"/>
  <c r="I25" i="2" s="1"/>
  <c r="D16" i="2"/>
  <c r="D24" i="2" s="1"/>
  <c r="E16" i="2"/>
  <c r="E24" i="2" s="1"/>
  <c r="F16" i="2"/>
  <c r="F24" i="2" s="1"/>
  <c r="F28" i="2" s="1"/>
  <c r="G16" i="2"/>
  <c r="G24" i="2" s="1"/>
  <c r="H16" i="2"/>
  <c r="H24" i="2" s="1"/>
  <c r="I16" i="2"/>
  <c r="I24" i="2" s="1"/>
  <c r="C19" i="2"/>
  <c r="C27" i="2" s="1"/>
  <c r="C18" i="2"/>
  <c r="C26" i="2" s="1"/>
  <c r="C17" i="2"/>
  <c r="C25" i="2" s="1"/>
  <c r="C16" i="2"/>
  <c r="C24" i="2" s="1"/>
  <c r="D60" i="1"/>
  <c r="H60" i="1"/>
  <c r="F59" i="1"/>
  <c r="F57" i="1"/>
  <c r="D24" i="1"/>
  <c r="H24" i="1"/>
  <c r="F23" i="1"/>
  <c r="D22" i="1"/>
  <c r="H22" i="1"/>
  <c r="C22" i="1"/>
  <c r="C14" i="1"/>
  <c r="C21" i="1" s="1"/>
  <c r="D14" i="1"/>
  <c r="D21" i="1" s="1"/>
  <c r="E14" i="1"/>
  <c r="E21" i="1" s="1"/>
  <c r="F14" i="1"/>
  <c r="F21" i="1" s="1"/>
  <c r="F25" i="1" s="1"/>
  <c r="F29" i="1" s="1"/>
  <c r="G14" i="1"/>
  <c r="G57" i="1" s="1"/>
  <c r="H14" i="1"/>
  <c r="H21" i="1" s="1"/>
  <c r="I14" i="1"/>
  <c r="I21" i="1" s="1"/>
  <c r="D17" i="1"/>
  <c r="E17" i="1"/>
  <c r="E24" i="1" s="1"/>
  <c r="F17" i="1"/>
  <c r="F24" i="1" s="1"/>
  <c r="G17" i="1"/>
  <c r="G24" i="1" s="1"/>
  <c r="H17" i="1"/>
  <c r="I17" i="1"/>
  <c r="I24" i="1" s="1"/>
  <c r="D16" i="1"/>
  <c r="D23" i="1" s="1"/>
  <c r="E16" i="1"/>
  <c r="E23" i="1" s="1"/>
  <c r="F16" i="1"/>
  <c r="G16" i="1"/>
  <c r="G23" i="1" s="1"/>
  <c r="H16" i="1"/>
  <c r="H23" i="1" s="1"/>
  <c r="I16" i="1"/>
  <c r="I23" i="1" s="1"/>
  <c r="D15" i="1"/>
  <c r="D58" i="1" s="1"/>
  <c r="E15" i="1"/>
  <c r="E22" i="1" s="1"/>
  <c r="F15" i="1"/>
  <c r="F22" i="1" s="1"/>
  <c r="G15" i="1"/>
  <c r="G22" i="1" s="1"/>
  <c r="H15" i="1"/>
  <c r="H58" i="1" s="1"/>
  <c r="I15" i="1"/>
  <c r="I22" i="1" s="1"/>
  <c r="C17" i="1"/>
  <c r="C60" i="1" s="1"/>
  <c r="C16" i="1"/>
  <c r="C23" i="1" s="1"/>
  <c r="C15" i="1"/>
  <c r="C58" i="1" s="1"/>
  <c r="I28" i="2" l="1"/>
  <c r="E28" i="2"/>
  <c r="D28" i="2"/>
  <c r="C28" i="2"/>
  <c r="H28" i="2"/>
  <c r="G28" i="2"/>
  <c r="I25" i="1"/>
  <c r="I29" i="1" s="1"/>
  <c r="E25" i="1"/>
  <c r="E29" i="1" s="1"/>
  <c r="H25" i="1"/>
  <c r="H29" i="1" s="1"/>
  <c r="D25" i="1"/>
  <c r="D29" i="1" s="1"/>
  <c r="G21" i="1"/>
  <c r="G25" i="1" s="1"/>
  <c r="G29" i="1" s="1"/>
  <c r="C57" i="1"/>
  <c r="C59" i="1"/>
  <c r="G58" i="1"/>
  <c r="I59" i="1"/>
  <c r="E59" i="1"/>
  <c r="G60" i="1"/>
  <c r="I57" i="1"/>
  <c r="E57" i="1"/>
  <c r="F58" i="1"/>
  <c r="H59" i="1"/>
  <c r="D59" i="1"/>
  <c r="F60" i="1"/>
  <c r="C24" i="1"/>
  <c r="C25" i="1" s="1"/>
  <c r="C29" i="1" s="1"/>
  <c r="C30" i="1" s="1"/>
  <c r="H57" i="1"/>
  <c r="D57" i="1"/>
  <c r="I58" i="1"/>
  <c r="E58" i="1"/>
  <c r="G59" i="1"/>
  <c r="I60" i="1"/>
  <c r="E60" i="1"/>
</calcChain>
</file>

<file path=xl/sharedStrings.xml><?xml version="1.0" encoding="utf-8"?>
<sst xmlns="http://schemas.openxmlformats.org/spreadsheetml/2006/main" count="225" uniqueCount="79">
  <si>
    <t>Etika</t>
  </si>
  <si>
    <t>Jonathan Christianto</t>
  </si>
  <si>
    <t>Ev. Giovanni Elvaretta</t>
  </si>
  <si>
    <t>Kezia Yosua</t>
  </si>
  <si>
    <t>Dea Nita Simanungkalit</t>
  </si>
  <si>
    <t>Elcent Aprico Adil</t>
  </si>
  <si>
    <t>Yemima Ayu Angela</t>
  </si>
  <si>
    <t>Triyanti Fung</t>
  </si>
  <si>
    <t>GI.Stepanus</t>
  </si>
  <si>
    <t>Yohana Supatmi</t>
  </si>
  <si>
    <t>Andre Saputra</t>
  </si>
  <si>
    <t>Yosua Sampelalong Abineno</t>
  </si>
  <si>
    <t>Tiatira Dewanto</t>
  </si>
  <si>
    <t>Stanlee Daniel Wijaya</t>
  </si>
  <si>
    <t>Tiatira Deswanto</t>
  </si>
  <si>
    <t>Juricho Tujuwale</t>
  </si>
  <si>
    <t>Michael</t>
  </si>
  <si>
    <t>James Ronald Theophanco</t>
  </si>
  <si>
    <t>Tamara Apriditra Simamora</t>
  </si>
  <si>
    <t>Eunike Christina</t>
  </si>
  <si>
    <t>Ester Karolina Taurusli</t>
  </si>
  <si>
    <t>Yudhstiga Siswandi</t>
  </si>
  <si>
    <t>Samuel Nathanael Gultom</t>
  </si>
  <si>
    <t>Timotius Tabe</t>
  </si>
  <si>
    <t>Gideon Gunothama</t>
  </si>
  <si>
    <t>Yawan Yafet Wirawan</t>
  </si>
  <si>
    <t>Stanlee D. Wijaya</t>
  </si>
  <si>
    <t>Chandra K Atmaja</t>
  </si>
  <si>
    <t>Barry Orlando</t>
  </si>
  <si>
    <t>Jonathan Wijaya</t>
  </si>
  <si>
    <t>Fhillips Reynald P.</t>
  </si>
  <si>
    <t>Indri Sukristiwati</t>
  </si>
  <si>
    <t>Imanuel Soleman Daud Boimau</t>
  </si>
  <si>
    <t>Philip Jacob Spener Sihombing</t>
  </si>
  <si>
    <t xml:space="preserve">Nama Mahasiswa </t>
  </si>
  <si>
    <t>Jumlah Pengguna Lulusan</t>
  </si>
  <si>
    <t>Kerjasama</t>
  </si>
  <si>
    <t>Kemampuan Bahasa Asing</t>
  </si>
  <si>
    <t xml:space="preserve">Kemampuan Berkomunikasi </t>
  </si>
  <si>
    <t>Penggunaan IT</t>
  </si>
  <si>
    <t>Pengembangan Diri</t>
  </si>
  <si>
    <t>Kompetensi Bidang ilmu</t>
  </si>
  <si>
    <t>Nilai 4 (Sangat Baik)</t>
  </si>
  <si>
    <t>Nilai 3 (Baik)</t>
  </si>
  <si>
    <t>Nilai 2 (Cukup)</t>
  </si>
  <si>
    <t>Nilai 1 (Kurang)</t>
  </si>
  <si>
    <t>Tingkat Kepuasan (TK)</t>
  </si>
  <si>
    <t>Aspek</t>
  </si>
  <si>
    <t>Jumlah</t>
  </si>
  <si>
    <t>Total rata-rata</t>
  </si>
  <si>
    <t xml:space="preserve">Catatan : </t>
  </si>
  <si>
    <t>Penilaian</t>
  </si>
  <si>
    <t xml:space="preserve">Louise Ariadne Sang Putri </t>
  </si>
  <si>
    <t>Lukas Christian Lase</t>
  </si>
  <si>
    <t xml:space="preserve">Jumlah Rata-rata tiap aspek </t>
  </si>
  <si>
    <t>Jumlah Rata-rata Per Aspek</t>
  </si>
  <si>
    <t>RATA - RATA</t>
  </si>
  <si>
    <t>Catatan :</t>
  </si>
  <si>
    <t>Aspek Kompetensi Bidang Ilmu dan Kemampuan berkomunikasi memiliki nilai rata-rata 3,67 per aspek.</t>
  </si>
  <si>
    <t>Aspek Etika, Kerjasama, Penggunaan IT dan Pengembangan Diri memiliki nilai rata-rata tertinggi di angka 3,83 per aspek Sedangkan</t>
  </si>
  <si>
    <t>Aspek kemampuan bahasa asing mendapatkan dengan nilai rata-rata terendah 3,17</t>
  </si>
  <si>
    <t>Aspek Penggunaan IT mendapatkan nilai rata-rata paling tinggi yaitu 3,75, kemudian disusul</t>
  </si>
  <si>
    <t xml:space="preserve">oleh aspek Kerjasama dengan nilai rata-rata 3,63, lalu aspek Etika dengan nilai 3,50 </t>
  </si>
  <si>
    <t>Terakhir aspek kompetensi Bidang Ilmu, Kemampuan Bahasa Asing, Kemampuan Berkomunikasi dan Pengembangan Diri dengan nilai rata-rata 3,38</t>
  </si>
  <si>
    <t>Dari segi persentasi aspek yang perlu ditingkat adalah aspek Kemampuan Berkomunikasi dan Pengembangan Diri</t>
  </si>
  <si>
    <t>Dari segi persentasi aspek yang perlu ditingkatkan adalah Aspek Kemampuan Bahasa Asing</t>
  </si>
  <si>
    <t>Yawan Yafet W.</t>
  </si>
  <si>
    <t>Stevan Nugraha</t>
  </si>
  <si>
    <t xml:space="preserve">Jumlah </t>
  </si>
  <si>
    <t>Total Rata-Rata</t>
  </si>
  <si>
    <t>Lalu aspek kemampuan berkomunikasi dengan nilai rata-rata 3,39 dan terakhir aspek kemampuan bahasa asing dengan nilai 3,35</t>
  </si>
  <si>
    <t xml:space="preserve">Aspek Pengguna IT memiliki nilai rata-rata tertinggi yakni 3,70, disusul aspek Etika dan kerjasama yaitu 3,65. </t>
  </si>
  <si>
    <t>Kemudian aspek kompetensi bidang ilmu dan pengembangan diri dengan nilai rata-rata 3,57</t>
  </si>
  <si>
    <t>Di sisi persentasi aspek yang perlu dikembangkan aspek kemampuan berbahasa asing (39,13) dan kemampuan berkomunikasi (43,48%)</t>
  </si>
  <si>
    <t>Pengguna Lulusan Program Studi Sarjana Teologi Tahun 2023</t>
  </si>
  <si>
    <t>Pengguna Lulusan Program Studi Sarjana Teologi Tahun 2022</t>
  </si>
  <si>
    <t>Pengguna Lulusan Program Studi Sarjana Teologi Tahun 2021</t>
  </si>
  <si>
    <t>PERSENTASE (%)</t>
  </si>
  <si>
    <t>Rata -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</si>
</sst>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Roboto"/>
    </font>
    <font>
      <sz val="10"/>
      <color theme="1"/>
      <name val="Arial"/>
      <family val="2"/>
    </font>
    <font>
      <sz val="26"/>
      <color theme="1"/>
      <name val="Calibri"/>
      <family val="2"/>
      <scheme val="minor"/>
    </font>
    <font>
      <sz val="10"/>
      <color rgb="FF434343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Persentase Penilaian Per Aspek Prodi S.Th Tahun 2021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525181634904334"/>
          <c:y val="0.30563616147405204"/>
          <c:w val="0.36263646392027082"/>
          <c:h val="0.57687414433426365"/>
        </c:manualLayout>
      </c:layout>
      <c:radarChart>
        <c:radarStyle val="marker"/>
        <c:varyColors val="0"/>
        <c:ser>
          <c:idx val="0"/>
          <c:order val="0"/>
          <c:tx>
            <c:strRef>
              <c:f>'S.Th 2021'!$B$57</c:f>
              <c:strCache>
                <c:ptCount val="1"/>
                <c:pt idx="0">
                  <c:v>Nilai 4 (Sangat Baik)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'S.Th 2021'!$C$55:$I$56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2021'!$C$57:$I$57</c:f>
              <c:numCache>
                <c:formatCode>0.00</c:formatCode>
                <c:ptCount val="7"/>
                <c:pt idx="0">
                  <c:v>83.333333333333343</c:v>
                </c:pt>
                <c:pt idx="1">
                  <c:v>66.666666666666657</c:v>
                </c:pt>
                <c:pt idx="2">
                  <c:v>83.333333333333343</c:v>
                </c:pt>
                <c:pt idx="3">
                  <c:v>16.666666666666664</c:v>
                </c:pt>
                <c:pt idx="4">
                  <c:v>66.666666666666657</c:v>
                </c:pt>
                <c:pt idx="5">
                  <c:v>83.333333333333343</c:v>
                </c:pt>
                <c:pt idx="6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F-49C9-BFD4-9D97E7E872B3}"/>
            </c:ext>
          </c:extLst>
        </c:ser>
        <c:ser>
          <c:idx val="1"/>
          <c:order val="1"/>
          <c:tx>
            <c:strRef>
              <c:f>'S.Th 2021'!$B$58</c:f>
              <c:strCache>
                <c:ptCount val="1"/>
                <c:pt idx="0">
                  <c:v>Nilai 3 (Baik)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'S.Th 2021'!$C$55:$I$56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2021'!$C$58:$I$58</c:f>
              <c:numCache>
                <c:formatCode>0.00</c:formatCode>
                <c:ptCount val="7"/>
                <c:pt idx="0">
                  <c:v>16.666666666666664</c:v>
                </c:pt>
                <c:pt idx="1">
                  <c:v>33.333333333333329</c:v>
                </c:pt>
                <c:pt idx="2">
                  <c:v>16.666666666666664</c:v>
                </c:pt>
                <c:pt idx="3">
                  <c:v>83.333333333333343</c:v>
                </c:pt>
                <c:pt idx="4">
                  <c:v>33.333333333333329</c:v>
                </c:pt>
                <c:pt idx="5">
                  <c:v>16.666666666666664</c:v>
                </c:pt>
                <c:pt idx="6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F-49C9-BFD4-9D97E7E872B3}"/>
            </c:ext>
          </c:extLst>
        </c:ser>
        <c:ser>
          <c:idx val="2"/>
          <c:order val="2"/>
          <c:tx>
            <c:strRef>
              <c:f>'S.Th 2021'!$B$59</c:f>
              <c:strCache>
                <c:ptCount val="1"/>
                <c:pt idx="0">
                  <c:v>Nilai 2 (Cukup)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'S.Th 2021'!$C$55:$I$56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2021'!$C$59:$I$59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EF-49C9-BFD4-9D97E7E872B3}"/>
            </c:ext>
          </c:extLst>
        </c:ser>
        <c:ser>
          <c:idx val="3"/>
          <c:order val="3"/>
          <c:tx>
            <c:strRef>
              <c:f>'S.Th 2021'!$B$60</c:f>
              <c:strCache>
                <c:ptCount val="1"/>
                <c:pt idx="0">
                  <c:v>Nilai 1 (Kurang)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'S.Th 2021'!$C$55:$I$56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2021'!$C$60:$I$60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EF-49C9-BFD4-9D97E7E87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5619376"/>
        <c:axId val="1915618544"/>
      </c:radarChart>
      <c:catAx>
        <c:axId val="191561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618544"/>
        <c:crosses val="autoZero"/>
        <c:auto val="1"/>
        <c:lblAlgn val="ctr"/>
        <c:lblOffset val="100"/>
        <c:noMultiLvlLbl val="0"/>
      </c:catAx>
      <c:valAx>
        <c:axId val="191561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61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Jumlah Nilai dan Total Rata-rata tiap aspek Prodi S.Th Tahun 2021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'S.Th 2021'!$B$29</c:f>
              <c:strCache>
                <c:ptCount val="1"/>
                <c:pt idx="0">
                  <c:v>Jumlah Rata-rata tiap aspek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'S.Th 2021'!$C$27:$I$28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2021'!$C$29:$I$29</c:f>
              <c:numCache>
                <c:formatCode>0.00</c:formatCode>
                <c:ptCount val="7"/>
                <c:pt idx="0">
                  <c:v>3.8333333333333335</c:v>
                </c:pt>
                <c:pt idx="1">
                  <c:v>3.6666666666666665</c:v>
                </c:pt>
                <c:pt idx="2">
                  <c:v>3.8333333333333335</c:v>
                </c:pt>
                <c:pt idx="3">
                  <c:v>3.1666666666666665</c:v>
                </c:pt>
                <c:pt idx="4">
                  <c:v>3.6666666666666665</c:v>
                </c:pt>
                <c:pt idx="5">
                  <c:v>3.8333333333333335</c:v>
                </c:pt>
                <c:pt idx="6">
                  <c:v>3.8333333333333335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2-4460-9E8F-5F899FF4A029}"/>
            </c:ext>
          </c:extLst>
        </c:ser>
        <c:ser>
          <c:idx val="1"/>
          <c:order val="1"/>
          <c:tx>
            <c:strRef>
              <c:f>'S.Th 2021'!$B$30</c:f>
              <c:strCache>
                <c:ptCount val="1"/>
                <c:pt idx="0">
                  <c:v>Total rata-rata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'S.Th 2021'!$C$27:$I$28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2021'!$C$30:$I$30</c:f>
              <c:numCache>
                <c:formatCode>0.00</c:formatCode>
                <c:ptCount val="7"/>
                <c:pt idx="0">
                  <c:v>3.6904761904761902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2-4460-9E8F-5F899FF4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622048"/>
        <c:axId val="1917083600"/>
      </c:radarChart>
      <c:catAx>
        <c:axId val="20466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83600"/>
        <c:crosses val="autoZero"/>
        <c:auto val="1"/>
        <c:lblAlgn val="ctr"/>
        <c:lblOffset val="100"/>
        <c:noMultiLvlLbl val="0"/>
      </c:catAx>
      <c:valAx>
        <c:axId val="191708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62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Persentase Penilaian Per Aspek Prodi S.Th Tahun 2022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'S.Th 2022'!$B$58</c:f>
              <c:strCache>
                <c:ptCount val="1"/>
                <c:pt idx="0">
                  <c:v>Nilai 4 (Sangat Baik)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'S.Th 2022'!$C$56:$I$57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2022'!$C$58:$I$58</c:f>
              <c:numCache>
                <c:formatCode>General</c:formatCode>
                <c:ptCount val="7"/>
                <c:pt idx="0">
                  <c:v>62.5</c:v>
                </c:pt>
                <c:pt idx="1">
                  <c:v>50</c:v>
                </c:pt>
                <c:pt idx="2">
                  <c:v>62.5</c:v>
                </c:pt>
                <c:pt idx="3">
                  <c:v>50</c:v>
                </c:pt>
                <c:pt idx="4">
                  <c:v>37.5</c:v>
                </c:pt>
                <c:pt idx="5">
                  <c:v>75</c:v>
                </c:pt>
                <c:pt idx="6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6-4A70-A448-2C76F2B3BDD2}"/>
            </c:ext>
          </c:extLst>
        </c:ser>
        <c:ser>
          <c:idx val="1"/>
          <c:order val="1"/>
          <c:tx>
            <c:strRef>
              <c:f>'S.Th 2022'!$B$59</c:f>
              <c:strCache>
                <c:ptCount val="1"/>
                <c:pt idx="0">
                  <c:v>Nilai 3 (Baik)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'S.Th 2022'!$C$56:$I$57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2022'!$C$59:$I$59</c:f>
              <c:numCache>
                <c:formatCode>General</c:formatCode>
                <c:ptCount val="7"/>
                <c:pt idx="0">
                  <c:v>25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62.5</c:v>
                </c:pt>
                <c:pt idx="5">
                  <c:v>25</c:v>
                </c:pt>
                <c:pt idx="6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6-4A70-A448-2C76F2B3BDD2}"/>
            </c:ext>
          </c:extLst>
        </c:ser>
        <c:ser>
          <c:idx val="2"/>
          <c:order val="2"/>
          <c:tx>
            <c:strRef>
              <c:f>'S.Th 2022'!$B$60</c:f>
              <c:strCache>
                <c:ptCount val="1"/>
                <c:pt idx="0">
                  <c:v>Nilai 2 (Cukup)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'S.Th 2022'!$C$56:$I$57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2022'!$C$60:$I$60</c:f>
              <c:numCache>
                <c:formatCode>General</c:formatCode>
                <c:ptCount val="7"/>
                <c:pt idx="0">
                  <c:v>12.5</c:v>
                </c:pt>
                <c:pt idx="1">
                  <c:v>12.5</c:v>
                </c:pt>
                <c:pt idx="2">
                  <c:v>0</c:v>
                </c:pt>
                <c:pt idx="3">
                  <c:v>12.5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6-4A70-A448-2C76F2B3BDD2}"/>
            </c:ext>
          </c:extLst>
        </c:ser>
        <c:ser>
          <c:idx val="3"/>
          <c:order val="3"/>
          <c:tx>
            <c:strRef>
              <c:f>'S.Th 2022'!$B$61</c:f>
              <c:strCache>
                <c:ptCount val="1"/>
                <c:pt idx="0">
                  <c:v>Nilai 1 (Kurang)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'S.Th 2022'!$C$56:$I$57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2022'!$C$61:$I$61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6-4A70-A448-2C76F2B3B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078608"/>
        <c:axId val="1917083184"/>
      </c:radarChart>
      <c:catAx>
        <c:axId val="191707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83184"/>
        <c:crosses val="autoZero"/>
        <c:auto val="1"/>
        <c:lblAlgn val="ctr"/>
        <c:lblOffset val="100"/>
        <c:noMultiLvlLbl val="0"/>
      </c:catAx>
      <c:valAx>
        <c:axId val="191708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7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Jumlah Nilai dan Total Rata-rata tiap aspek Prodi S.Th Tahun 2022</a:t>
            </a:r>
          </a:p>
          <a:p>
            <a:pPr>
              <a:defRPr/>
            </a:pP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'S.Th 2022'!$B$33</c:f>
              <c:strCache>
                <c:ptCount val="1"/>
                <c:pt idx="0">
                  <c:v>Jumlah Rata-rata Per Aspek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'S.Th 2022'!$C$31:$I$32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2022'!$C$33:$I$33</c:f>
              <c:numCache>
                <c:formatCode>0.00</c:formatCode>
                <c:ptCount val="7"/>
                <c:pt idx="0">
                  <c:v>3.5</c:v>
                </c:pt>
                <c:pt idx="1">
                  <c:v>3.375</c:v>
                </c:pt>
                <c:pt idx="2">
                  <c:v>3.625</c:v>
                </c:pt>
                <c:pt idx="3">
                  <c:v>3.375</c:v>
                </c:pt>
                <c:pt idx="4">
                  <c:v>3.375</c:v>
                </c:pt>
                <c:pt idx="5">
                  <c:v>3.75</c:v>
                </c:pt>
                <c:pt idx="6">
                  <c:v>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6-47B2-9268-6803D00C8121}"/>
            </c:ext>
          </c:extLst>
        </c:ser>
        <c:ser>
          <c:idx val="1"/>
          <c:order val="1"/>
          <c:tx>
            <c:strRef>
              <c:f>'S.Th 2022'!$B$34</c:f>
              <c:strCache>
                <c:ptCount val="1"/>
                <c:pt idx="0">
                  <c:v>Total rata-rata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'S.Th 2022'!$C$31:$I$32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2022'!$C$34:$I$34</c:f>
              <c:numCache>
                <c:formatCode>0.00</c:formatCode>
                <c:ptCount val="7"/>
                <c:pt idx="0">
                  <c:v>3.4821428571428572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6-47B2-9268-6803D00C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424112"/>
        <c:axId val="2049813376"/>
      </c:radarChart>
      <c:catAx>
        <c:axId val="190842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3376"/>
        <c:crosses val="autoZero"/>
        <c:auto val="1"/>
        <c:lblAlgn val="ctr"/>
        <c:lblOffset val="100"/>
        <c:noMultiLvlLbl val="0"/>
      </c:catAx>
      <c:valAx>
        <c:axId val="20498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42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Persentase Penilaian Per Aspek Prodi S.Th Tahun 2023</a:t>
            </a:r>
            <a:endParaRPr lang="en-US">
              <a:effectLst/>
            </a:endParaRP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'S.Th 2023'!$B$72</c:f>
              <c:strCache>
                <c:ptCount val="1"/>
                <c:pt idx="0">
                  <c:v>Nilai 4 (Sangat Baik)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'S.Th 2023'!$C$70:$I$71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2023'!$C$72:$I$72</c:f>
              <c:numCache>
                <c:formatCode>0.00</c:formatCode>
                <c:ptCount val="7"/>
                <c:pt idx="0">
                  <c:v>65.217391304347828</c:v>
                </c:pt>
                <c:pt idx="1">
                  <c:v>56.521739130434781</c:v>
                </c:pt>
                <c:pt idx="2">
                  <c:v>65.217391304347828</c:v>
                </c:pt>
                <c:pt idx="3">
                  <c:v>39.130434782608695</c:v>
                </c:pt>
                <c:pt idx="4">
                  <c:v>43.478260869565219</c:v>
                </c:pt>
                <c:pt idx="5">
                  <c:v>69.565217391304344</c:v>
                </c:pt>
                <c:pt idx="6">
                  <c:v>56.521739130434781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A33-B7F3-41D1F2DD8FBD}"/>
            </c:ext>
          </c:extLst>
        </c:ser>
        <c:ser>
          <c:idx val="1"/>
          <c:order val="1"/>
          <c:tx>
            <c:strRef>
              <c:f>'S.Th 2023'!$B$73</c:f>
              <c:strCache>
                <c:ptCount val="1"/>
                <c:pt idx="0">
                  <c:v>Nilai 3 (Baik)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'S.Th 2023'!$C$70:$I$71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2023'!$C$73:$I$73</c:f>
              <c:numCache>
                <c:formatCode>0.00</c:formatCode>
                <c:ptCount val="7"/>
                <c:pt idx="0">
                  <c:v>34.782608695652172</c:v>
                </c:pt>
                <c:pt idx="1">
                  <c:v>43.478260869565219</c:v>
                </c:pt>
                <c:pt idx="2">
                  <c:v>34.782608695652172</c:v>
                </c:pt>
                <c:pt idx="3">
                  <c:v>56.521739130434781</c:v>
                </c:pt>
                <c:pt idx="4">
                  <c:v>52.173913043478258</c:v>
                </c:pt>
                <c:pt idx="5">
                  <c:v>30.434782608695656</c:v>
                </c:pt>
                <c:pt idx="6">
                  <c:v>43.478260869565219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A33-B7F3-41D1F2DD8FBD}"/>
            </c:ext>
          </c:extLst>
        </c:ser>
        <c:ser>
          <c:idx val="2"/>
          <c:order val="2"/>
          <c:tx>
            <c:strRef>
              <c:f>'S.Th 2023'!$B$74</c:f>
              <c:strCache>
                <c:ptCount val="1"/>
                <c:pt idx="0">
                  <c:v>Nilai 2 (Cukup)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'S.Th 2023'!$C$70:$I$71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2023'!$C$74:$I$74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4.3478260869565215</c:v>
                </c:pt>
                <c:pt idx="4">
                  <c:v>4.3478260869565215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D-4A33-B7F3-41D1F2DD8FBD}"/>
            </c:ext>
          </c:extLst>
        </c:ser>
        <c:ser>
          <c:idx val="3"/>
          <c:order val="3"/>
          <c:tx>
            <c:strRef>
              <c:f>'S.Th 2023'!$B$75</c:f>
              <c:strCache>
                <c:ptCount val="1"/>
                <c:pt idx="0">
                  <c:v>Nilai 1 (Kurang)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'S.Th 2023'!$C$70:$I$71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2023'!$C$75:$I$75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D-4A33-B7F3-41D1F2DD8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805472"/>
        <c:axId val="2049810048"/>
      </c:radarChart>
      <c:catAx>
        <c:axId val="20498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0048"/>
        <c:crosses val="autoZero"/>
        <c:auto val="1"/>
        <c:lblAlgn val="ctr"/>
        <c:lblOffset val="100"/>
        <c:noMultiLvlLbl val="0"/>
      </c:catAx>
      <c:valAx>
        <c:axId val="204981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0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90456555899519E-2"/>
          <c:y val="0.21135313531353137"/>
          <c:w val="0.88630796150481184"/>
          <c:h val="9.3235103037862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800" b="0" i="0" baseline="0">
                <a:effectLst/>
              </a:rPr>
              <a:t>Jumlah Nilai dan Total Rata-rata tiap aspek </a:t>
            </a:r>
          </a:p>
          <a:p>
            <a:pPr>
              <a:defRPr/>
            </a:pPr>
            <a:r>
              <a:rPr lang="id-ID" sz="1800" b="0" i="0" baseline="0">
                <a:effectLst/>
              </a:rPr>
              <a:t>Prodi S.Th Tahun 2023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'S.Th 2023'!$B$49</c:f>
              <c:strCache>
                <c:ptCount val="1"/>
                <c:pt idx="0">
                  <c:v>Jumlah Rata-rata Per Aspek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'S.Th 2023'!$C$47:$I$48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2023'!$C$49:$I$49</c:f>
              <c:numCache>
                <c:formatCode>0.00</c:formatCode>
                <c:ptCount val="7"/>
                <c:pt idx="0">
                  <c:v>3.652173913043478</c:v>
                </c:pt>
                <c:pt idx="1">
                  <c:v>3.5652173913043477</c:v>
                </c:pt>
                <c:pt idx="2">
                  <c:v>3.652173913043478</c:v>
                </c:pt>
                <c:pt idx="3">
                  <c:v>3.347826086956522</c:v>
                </c:pt>
                <c:pt idx="4">
                  <c:v>3.3913043478260869</c:v>
                </c:pt>
                <c:pt idx="5">
                  <c:v>3.6956521739130435</c:v>
                </c:pt>
                <c:pt idx="6">
                  <c:v>3.5652173913043477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3-43DA-9025-3D2B3B5A9D7B}"/>
            </c:ext>
          </c:extLst>
        </c:ser>
        <c:ser>
          <c:idx val="1"/>
          <c:order val="1"/>
          <c:tx>
            <c:strRef>
              <c:f>'S.Th 2023'!$B$50</c:f>
              <c:strCache>
                <c:ptCount val="1"/>
                <c:pt idx="0">
                  <c:v>Total Rata-Rata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'S.Th 2023'!$C$47:$I$48</c:f>
              <c:strCache>
                <c:ptCount val="7"/>
                <c:pt idx="0">
                  <c:v>Etika</c:v>
                </c:pt>
                <c:pt idx="1">
                  <c:v>Kompetensi Bidang ilmu</c:v>
                </c:pt>
                <c:pt idx="2">
                  <c:v>Kerjasama</c:v>
                </c:pt>
                <c:pt idx="3">
                  <c:v>Kemampuan Bahasa Asing</c:v>
                </c:pt>
                <c:pt idx="4">
                  <c:v>Kemampuan Berkomunikasi </c:v>
                </c:pt>
                <c:pt idx="5">
                  <c:v>Penggunaan IT</c:v>
                </c:pt>
                <c:pt idx="6">
                  <c:v>Pengembangan Diri</c:v>
                </c:pt>
              </c:strCache>
            </c:strRef>
          </c:cat>
          <c:val>
            <c:numRef>
              <c:f>'S.Th 2023'!$C$50:$I$50</c:f>
              <c:numCache>
                <c:formatCode>0.00</c:formatCode>
                <c:ptCount val="7"/>
                <c:pt idx="0">
                  <c:v>3.5527950310559007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3-43DA-9025-3D2B3B5A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883568"/>
        <c:axId val="1865883984"/>
      </c:radarChart>
      <c:catAx>
        <c:axId val="186588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883984"/>
        <c:crosses val="autoZero"/>
        <c:auto val="1"/>
        <c:lblAlgn val="ctr"/>
        <c:lblOffset val="100"/>
        <c:noMultiLvlLbl val="0"/>
      </c:catAx>
      <c:valAx>
        <c:axId val="186588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88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61</xdr:row>
      <xdr:rowOff>152399</xdr:rowOff>
    </xdr:from>
    <xdr:to>
      <xdr:col>7</xdr:col>
      <xdr:colOff>314325</xdr:colOff>
      <xdr:row>83</xdr:row>
      <xdr:rowOff>161925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30</xdr:row>
      <xdr:rowOff>142875</xdr:rowOff>
    </xdr:from>
    <xdr:to>
      <xdr:col>7</xdr:col>
      <xdr:colOff>1000126</xdr:colOff>
      <xdr:row>51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62</xdr:row>
      <xdr:rowOff>47624</xdr:rowOff>
    </xdr:from>
    <xdr:to>
      <xdr:col>7</xdr:col>
      <xdr:colOff>171450</xdr:colOff>
      <xdr:row>83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34</xdr:row>
      <xdr:rowOff>180974</xdr:rowOff>
    </xdr:from>
    <xdr:to>
      <xdr:col>7</xdr:col>
      <xdr:colOff>866775</xdr:colOff>
      <xdr:row>52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2047874</xdr:colOff>
      <xdr:row>77</xdr:row>
      <xdr:rowOff>0</xdr:rowOff>
    </xdr:from>
    <xdr:to>
      <xdr:col>7</xdr:col>
      <xdr:colOff>600074</xdr:colOff>
      <xdr:row>97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51</xdr:row>
      <xdr:rowOff>28575</xdr:rowOff>
    </xdr:from>
    <xdr:to>
      <xdr:col>7</xdr:col>
      <xdr:colOff>628649</xdr:colOff>
      <xdr:row>67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B26" zoomScaleNormal="100" workbookViewId="0">
      <selection activeCell="I53" sqref="I53"/>
    </sheetView>
  </sheetViews>
  <sheetFormatPr defaultRowHeight="15"/>
  <cols>
    <col min="1" max="1" width="28" customWidth="1"/>
    <col min="2" max="2" width="30.7109375" customWidth="1"/>
    <col min="3" max="9" width="15.7109375" customWidth="1"/>
  </cols>
  <sheetData>
    <row r="1" spans="1:9" ht="30" customHeight="1">
      <c r="A1" s="29" t="s">
        <v>76</v>
      </c>
      <c r="B1" s="29"/>
      <c r="C1" s="29"/>
      <c r="D1" s="29"/>
      <c r="E1" s="29"/>
      <c r="F1" s="29"/>
      <c r="G1" s="29"/>
      <c r="H1" s="29"/>
      <c r="I1" s="29"/>
    </row>
    <row r="3" spans="1:9">
      <c r="A3" s="30" t="s">
        <v>35</v>
      </c>
      <c r="B3" s="30" t="s">
        <v>34</v>
      </c>
      <c r="C3" s="30" t="s">
        <v>0</v>
      </c>
      <c r="D3" s="31" t="s">
        <v>41</v>
      </c>
      <c r="E3" s="30" t="s">
        <v>36</v>
      </c>
      <c r="F3" s="31" t="s">
        <v>37</v>
      </c>
      <c r="G3" s="31" t="s">
        <v>38</v>
      </c>
      <c r="H3" s="31" t="s">
        <v>39</v>
      </c>
      <c r="I3" s="31" t="s">
        <v>40</v>
      </c>
    </row>
    <row r="4" spans="1:9">
      <c r="A4" s="30"/>
      <c r="B4" s="30"/>
      <c r="C4" s="30"/>
      <c r="D4" s="31"/>
      <c r="E4" s="30"/>
      <c r="F4" s="31"/>
      <c r="G4" s="31"/>
      <c r="H4" s="31"/>
      <c r="I4" s="31"/>
    </row>
    <row r="5" spans="1:9" ht="32.1" customHeight="1">
      <c r="A5" s="7">
        <v>1</v>
      </c>
      <c r="B5" s="6" t="s">
        <v>1</v>
      </c>
      <c r="C5" s="2">
        <v>4</v>
      </c>
      <c r="D5" s="2">
        <v>4</v>
      </c>
      <c r="E5" s="2">
        <v>4</v>
      </c>
      <c r="F5" s="2">
        <v>3</v>
      </c>
      <c r="G5" s="2">
        <v>4</v>
      </c>
      <c r="H5" s="2">
        <v>4</v>
      </c>
      <c r="I5" s="2">
        <v>4</v>
      </c>
    </row>
    <row r="6" spans="1:9" ht="32.1" customHeight="1">
      <c r="A6" s="7">
        <v>2</v>
      </c>
      <c r="B6" s="6" t="s">
        <v>2</v>
      </c>
      <c r="C6" s="2">
        <v>4</v>
      </c>
      <c r="D6" s="2">
        <v>4</v>
      </c>
      <c r="E6" s="2">
        <v>4</v>
      </c>
      <c r="F6" s="2">
        <v>3</v>
      </c>
      <c r="G6" s="2">
        <v>4</v>
      </c>
      <c r="H6" s="2">
        <v>4</v>
      </c>
      <c r="I6" s="2">
        <v>4</v>
      </c>
    </row>
    <row r="7" spans="1:9" ht="32.1" customHeight="1">
      <c r="A7" s="7">
        <v>3</v>
      </c>
      <c r="B7" s="6" t="s">
        <v>3</v>
      </c>
      <c r="C7" s="2">
        <v>3</v>
      </c>
      <c r="D7" s="2">
        <v>3</v>
      </c>
      <c r="E7" s="2">
        <v>3</v>
      </c>
      <c r="F7" s="2">
        <v>3</v>
      </c>
      <c r="G7" s="2">
        <v>3</v>
      </c>
      <c r="H7" s="2">
        <v>3</v>
      </c>
      <c r="I7" s="2">
        <v>3</v>
      </c>
    </row>
    <row r="8" spans="1:9" ht="32.1" customHeight="1">
      <c r="A8" s="7">
        <v>4</v>
      </c>
      <c r="B8" s="6" t="s">
        <v>32</v>
      </c>
      <c r="C8" s="2">
        <v>4</v>
      </c>
      <c r="D8" s="2">
        <v>4</v>
      </c>
      <c r="E8" s="2">
        <v>4</v>
      </c>
      <c r="F8" s="2">
        <v>3</v>
      </c>
      <c r="G8" s="2">
        <v>4</v>
      </c>
      <c r="H8" s="2">
        <v>4</v>
      </c>
      <c r="I8" s="2">
        <v>4</v>
      </c>
    </row>
    <row r="9" spans="1:9" ht="32.1" customHeight="1">
      <c r="A9" s="7">
        <v>5</v>
      </c>
      <c r="B9" s="6" t="s">
        <v>33</v>
      </c>
      <c r="C9" s="2">
        <v>4</v>
      </c>
      <c r="D9" s="2">
        <v>4</v>
      </c>
      <c r="E9" s="2">
        <v>4</v>
      </c>
      <c r="F9" s="2">
        <v>4</v>
      </c>
      <c r="G9" s="2">
        <v>4</v>
      </c>
      <c r="H9" s="2">
        <v>4</v>
      </c>
      <c r="I9" s="2">
        <v>4</v>
      </c>
    </row>
    <row r="10" spans="1:9" ht="32.1" customHeight="1">
      <c r="A10" s="7">
        <v>6</v>
      </c>
      <c r="B10" s="6" t="s">
        <v>4</v>
      </c>
      <c r="C10" s="2">
        <v>4</v>
      </c>
      <c r="D10" s="2">
        <v>3</v>
      </c>
      <c r="E10" s="2">
        <v>4</v>
      </c>
      <c r="F10" s="2">
        <v>3</v>
      </c>
      <c r="G10" s="2">
        <v>3</v>
      </c>
      <c r="H10" s="2">
        <v>4</v>
      </c>
      <c r="I10" s="2">
        <v>4</v>
      </c>
    </row>
    <row r="12" spans="1:9">
      <c r="B12" s="8" t="s">
        <v>47</v>
      </c>
      <c r="C12" s="30" t="s">
        <v>0</v>
      </c>
      <c r="D12" s="31" t="s">
        <v>41</v>
      </c>
      <c r="E12" s="30" t="s">
        <v>36</v>
      </c>
      <c r="F12" s="31" t="s">
        <v>37</v>
      </c>
      <c r="G12" s="31" t="s">
        <v>38</v>
      </c>
      <c r="H12" s="31" t="s">
        <v>39</v>
      </c>
      <c r="I12" s="31" t="s">
        <v>40</v>
      </c>
    </row>
    <row r="13" spans="1:9">
      <c r="B13" s="9" t="s">
        <v>51</v>
      </c>
      <c r="C13" s="30"/>
      <c r="D13" s="31"/>
      <c r="E13" s="30"/>
      <c r="F13" s="31"/>
      <c r="G13" s="31"/>
      <c r="H13" s="31"/>
      <c r="I13" s="31"/>
    </row>
    <row r="14" spans="1:9">
      <c r="B14" s="10" t="s">
        <v>42</v>
      </c>
      <c r="C14" s="11">
        <f>COUNTIF(C5:C10,"4")</f>
        <v>5</v>
      </c>
      <c r="D14" s="11">
        <f t="shared" ref="D14:I14" si="0">COUNTIF(D5:D10,"4")</f>
        <v>4</v>
      </c>
      <c r="E14" s="11">
        <f t="shared" si="0"/>
        <v>5</v>
      </c>
      <c r="F14" s="11">
        <f t="shared" si="0"/>
        <v>1</v>
      </c>
      <c r="G14" s="11">
        <f t="shared" si="0"/>
        <v>4</v>
      </c>
      <c r="H14" s="11">
        <f t="shared" si="0"/>
        <v>5</v>
      </c>
      <c r="I14" s="11">
        <f t="shared" si="0"/>
        <v>5</v>
      </c>
    </row>
    <row r="15" spans="1:9">
      <c r="B15" s="10" t="s">
        <v>43</v>
      </c>
      <c r="C15" s="11">
        <f>COUNTIF(C5:C10,"3")</f>
        <v>1</v>
      </c>
      <c r="D15" s="11">
        <f t="shared" ref="D15:I15" si="1">COUNTIF(D5:D10,"3")</f>
        <v>2</v>
      </c>
      <c r="E15" s="11">
        <f t="shared" si="1"/>
        <v>1</v>
      </c>
      <c r="F15" s="11">
        <f t="shared" si="1"/>
        <v>5</v>
      </c>
      <c r="G15" s="11">
        <f t="shared" si="1"/>
        <v>2</v>
      </c>
      <c r="H15" s="11">
        <f t="shared" si="1"/>
        <v>1</v>
      </c>
      <c r="I15" s="11">
        <f t="shared" si="1"/>
        <v>1</v>
      </c>
    </row>
    <row r="16" spans="1:9">
      <c r="B16" s="10" t="s">
        <v>44</v>
      </c>
      <c r="C16" s="11">
        <f>COUNTIF(C5:C10,"2")</f>
        <v>0</v>
      </c>
      <c r="D16" s="11">
        <f t="shared" ref="D16:I16" si="2">COUNTIF(D5:D10,"2")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</row>
    <row r="17" spans="2:9">
      <c r="B17" s="10" t="s">
        <v>45</v>
      </c>
      <c r="C17" s="11">
        <f>COUNTIF(C5:C10,"1")</f>
        <v>0</v>
      </c>
      <c r="D17" s="11">
        <f t="shared" ref="D17:I17" si="3">COUNTIF(D5:D10,"1")</f>
        <v>0</v>
      </c>
      <c r="E17" s="11">
        <f t="shared" si="3"/>
        <v>0</v>
      </c>
      <c r="F17" s="11">
        <f t="shared" si="3"/>
        <v>0</v>
      </c>
      <c r="G17" s="11">
        <f t="shared" si="3"/>
        <v>0</v>
      </c>
      <c r="H17" s="11">
        <f t="shared" si="3"/>
        <v>0</v>
      </c>
      <c r="I17" s="11">
        <f t="shared" si="3"/>
        <v>0</v>
      </c>
    </row>
    <row r="19" spans="2:9">
      <c r="B19" s="31" t="s">
        <v>46</v>
      </c>
      <c r="C19" s="30" t="s">
        <v>0</v>
      </c>
      <c r="D19" s="31" t="s">
        <v>41</v>
      </c>
      <c r="E19" s="30" t="s">
        <v>36</v>
      </c>
      <c r="F19" s="31" t="s">
        <v>37</v>
      </c>
      <c r="G19" s="31" t="s">
        <v>38</v>
      </c>
      <c r="H19" s="31" t="s">
        <v>39</v>
      </c>
      <c r="I19" s="31" t="s">
        <v>40</v>
      </c>
    </row>
    <row r="20" spans="2:9">
      <c r="B20" s="31"/>
      <c r="C20" s="30"/>
      <c r="D20" s="31"/>
      <c r="E20" s="30"/>
      <c r="F20" s="31"/>
      <c r="G20" s="31"/>
      <c r="H20" s="31"/>
      <c r="I20" s="31"/>
    </row>
    <row r="21" spans="2:9">
      <c r="B21" s="10" t="s">
        <v>42</v>
      </c>
      <c r="C21" s="11">
        <f>(C14*4)</f>
        <v>20</v>
      </c>
      <c r="D21" s="11">
        <f t="shared" ref="D21:I21" si="4">(D14*4)</f>
        <v>16</v>
      </c>
      <c r="E21" s="11">
        <f t="shared" si="4"/>
        <v>20</v>
      </c>
      <c r="F21" s="11">
        <f t="shared" si="4"/>
        <v>4</v>
      </c>
      <c r="G21" s="11">
        <f t="shared" si="4"/>
        <v>16</v>
      </c>
      <c r="H21" s="11">
        <f t="shared" si="4"/>
        <v>20</v>
      </c>
      <c r="I21" s="11">
        <f t="shared" si="4"/>
        <v>20</v>
      </c>
    </row>
    <row r="22" spans="2:9">
      <c r="B22" s="10" t="s">
        <v>43</v>
      </c>
      <c r="C22" s="11">
        <f>(C15*3)</f>
        <v>3</v>
      </c>
      <c r="D22" s="11">
        <f t="shared" ref="D22:I22" si="5">(D15*3)</f>
        <v>6</v>
      </c>
      <c r="E22" s="11">
        <f t="shared" si="5"/>
        <v>3</v>
      </c>
      <c r="F22" s="11">
        <f t="shared" si="5"/>
        <v>15</v>
      </c>
      <c r="G22" s="11">
        <f t="shared" si="5"/>
        <v>6</v>
      </c>
      <c r="H22" s="11">
        <f t="shared" si="5"/>
        <v>3</v>
      </c>
      <c r="I22" s="11">
        <f t="shared" si="5"/>
        <v>3</v>
      </c>
    </row>
    <row r="23" spans="2:9">
      <c r="B23" s="10" t="s">
        <v>44</v>
      </c>
      <c r="C23" s="11">
        <f>(C16*2)</f>
        <v>0</v>
      </c>
      <c r="D23" s="11">
        <f t="shared" ref="D23:I23" si="6">(D16*2)</f>
        <v>0</v>
      </c>
      <c r="E23" s="11">
        <f t="shared" si="6"/>
        <v>0</v>
      </c>
      <c r="F23" s="11">
        <f t="shared" si="6"/>
        <v>0</v>
      </c>
      <c r="G23" s="11">
        <f t="shared" si="6"/>
        <v>0</v>
      </c>
      <c r="H23" s="11">
        <f t="shared" si="6"/>
        <v>0</v>
      </c>
      <c r="I23" s="11">
        <f t="shared" si="6"/>
        <v>0</v>
      </c>
    </row>
    <row r="24" spans="2:9">
      <c r="B24" s="10" t="s">
        <v>45</v>
      </c>
      <c r="C24" s="11">
        <f>(C17*1)</f>
        <v>0</v>
      </c>
      <c r="D24" s="11">
        <f t="shared" ref="D24:I24" si="7">(D17*1)</f>
        <v>0</v>
      </c>
      <c r="E24" s="11">
        <f t="shared" si="7"/>
        <v>0</v>
      </c>
      <c r="F24" s="11">
        <f t="shared" si="7"/>
        <v>0</v>
      </c>
      <c r="G24" s="11">
        <f t="shared" si="7"/>
        <v>0</v>
      </c>
      <c r="H24" s="11">
        <f t="shared" si="7"/>
        <v>0</v>
      </c>
      <c r="I24" s="11">
        <f t="shared" si="7"/>
        <v>0</v>
      </c>
    </row>
    <row r="25" spans="2:9">
      <c r="B25" s="12" t="s">
        <v>48</v>
      </c>
      <c r="C25" s="11">
        <f>SUM(C21:C24)</f>
        <v>23</v>
      </c>
      <c r="D25" s="11">
        <f t="shared" ref="D25:I25" si="8">SUM(D21:D24)</f>
        <v>22</v>
      </c>
      <c r="E25" s="11">
        <f t="shared" si="8"/>
        <v>23</v>
      </c>
      <c r="F25" s="11">
        <f t="shared" si="8"/>
        <v>19</v>
      </c>
      <c r="G25" s="11">
        <f t="shared" si="8"/>
        <v>22</v>
      </c>
      <c r="H25" s="11">
        <f t="shared" si="8"/>
        <v>23</v>
      </c>
      <c r="I25" s="11">
        <f t="shared" si="8"/>
        <v>23</v>
      </c>
    </row>
    <row r="26" spans="2:9">
      <c r="B26" s="18"/>
      <c r="C26" s="19"/>
      <c r="D26" s="19"/>
      <c r="E26" s="19"/>
      <c r="F26" s="19"/>
      <c r="G26" s="19"/>
      <c r="H26" s="19"/>
      <c r="I26" s="19"/>
    </row>
    <row r="27" spans="2:9">
      <c r="B27" s="32" t="s">
        <v>78</v>
      </c>
      <c r="C27" s="30" t="s">
        <v>0</v>
      </c>
      <c r="D27" s="31" t="s">
        <v>41</v>
      </c>
      <c r="E27" s="30" t="s">
        <v>36</v>
      </c>
      <c r="F27" s="31" t="s">
        <v>37</v>
      </c>
      <c r="G27" s="31" t="s">
        <v>38</v>
      </c>
      <c r="H27" s="31" t="s">
        <v>39</v>
      </c>
      <c r="I27" s="31" t="s">
        <v>40</v>
      </c>
    </row>
    <row r="28" spans="2:9">
      <c r="B28" s="33"/>
      <c r="C28" s="30"/>
      <c r="D28" s="31"/>
      <c r="E28" s="30"/>
      <c r="F28" s="31"/>
      <c r="G28" s="31"/>
      <c r="H28" s="31"/>
      <c r="I28" s="31"/>
    </row>
    <row r="29" spans="2:9">
      <c r="B29" s="12" t="s">
        <v>54</v>
      </c>
      <c r="C29" s="17">
        <f>(C25/6)</f>
        <v>3.8333333333333335</v>
      </c>
      <c r="D29" s="17">
        <f t="shared" ref="D29:I29" si="9">(D25/6)</f>
        <v>3.6666666666666665</v>
      </c>
      <c r="E29" s="17">
        <f t="shared" si="9"/>
        <v>3.8333333333333335</v>
      </c>
      <c r="F29" s="17">
        <f t="shared" si="9"/>
        <v>3.1666666666666665</v>
      </c>
      <c r="G29" s="17">
        <f t="shared" si="9"/>
        <v>3.6666666666666665</v>
      </c>
      <c r="H29" s="17">
        <f t="shared" si="9"/>
        <v>3.8333333333333335</v>
      </c>
      <c r="I29" s="17">
        <f t="shared" si="9"/>
        <v>3.8333333333333335</v>
      </c>
    </row>
    <row r="30" spans="2:9">
      <c r="B30" s="12" t="s">
        <v>49</v>
      </c>
      <c r="C30" s="34">
        <f>SUM(C29:I29)/7</f>
        <v>3.6904761904761902</v>
      </c>
      <c r="D30" s="34"/>
      <c r="E30" s="34"/>
      <c r="F30" s="34"/>
      <c r="G30" s="34"/>
      <c r="H30" s="34"/>
      <c r="I30" s="34"/>
    </row>
    <row r="31" spans="2:9">
      <c r="B31" s="18"/>
      <c r="C31" s="22"/>
      <c r="D31" s="22"/>
      <c r="E31" s="22"/>
      <c r="F31" s="22"/>
      <c r="G31" s="22"/>
      <c r="H31" s="22"/>
      <c r="I31" s="22"/>
    </row>
    <row r="32" spans="2:9">
      <c r="B32" s="18"/>
      <c r="C32" s="22"/>
      <c r="D32" s="22"/>
      <c r="E32" s="22"/>
      <c r="F32" s="22"/>
      <c r="G32" s="22"/>
      <c r="H32" s="22"/>
      <c r="I32" s="22"/>
    </row>
    <row r="33" spans="2:11">
      <c r="B33" s="18"/>
      <c r="C33" s="22"/>
      <c r="D33" s="22"/>
      <c r="E33" s="22"/>
      <c r="F33" s="22"/>
      <c r="G33" s="22"/>
      <c r="H33" s="22"/>
      <c r="I33" s="22"/>
    </row>
    <row r="34" spans="2:11">
      <c r="B34" s="18"/>
      <c r="C34" s="22"/>
      <c r="D34" s="22"/>
      <c r="E34" s="22"/>
      <c r="F34" s="22"/>
      <c r="G34" s="22"/>
      <c r="H34" s="22"/>
      <c r="I34" s="22"/>
      <c r="K34" t="s">
        <v>50</v>
      </c>
    </row>
    <row r="35" spans="2:11">
      <c r="B35" s="18"/>
      <c r="C35" s="22"/>
      <c r="D35" s="22"/>
      <c r="E35" s="22"/>
      <c r="F35" s="22"/>
      <c r="G35" s="22"/>
      <c r="H35" s="22"/>
      <c r="I35" s="22"/>
      <c r="K35" t="s">
        <v>59</v>
      </c>
    </row>
    <row r="36" spans="2:11">
      <c r="B36" s="18"/>
      <c r="C36" s="22"/>
      <c r="D36" s="22"/>
      <c r="E36" s="22"/>
      <c r="F36" s="22"/>
      <c r="G36" s="22"/>
      <c r="H36" s="22"/>
      <c r="I36" s="22"/>
      <c r="K36" t="s">
        <v>58</v>
      </c>
    </row>
    <row r="37" spans="2:11">
      <c r="B37" s="18"/>
      <c r="C37" s="22"/>
      <c r="D37" s="22"/>
      <c r="E37" s="22"/>
      <c r="F37" s="22"/>
      <c r="G37" s="22"/>
      <c r="H37" s="22"/>
      <c r="I37" s="22"/>
      <c r="K37" t="s">
        <v>60</v>
      </c>
    </row>
    <row r="38" spans="2:11">
      <c r="B38" s="18"/>
      <c r="C38" s="22"/>
      <c r="D38" s="22"/>
      <c r="E38" s="22"/>
      <c r="F38" s="22"/>
      <c r="G38" s="22"/>
      <c r="H38" s="22"/>
      <c r="I38" s="22"/>
    </row>
    <row r="39" spans="2:11">
      <c r="B39" s="18"/>
      <c r="C39" s="22"/>
      <c r="D39" s="22"/>
      <c r="E39" s="22"/>
      <c r="F39" s="22"/>
      <c r="G39" s="22"/>
      <c r="H39" s="22"/>
      <c r="I39" s="22"/>
      <c r="K39" t="s">
        <v>65</v>
      </c>
    </row>
    <row r="40" spans="2:11">
      <c r="B40" s="18"/>
      <c r="C40" s="22"/>
      <c r="D40" s="22"/>
      <c r="E40" s="22"/>
      <c r="F40" s="22"/>
      <c r="G40" s="22"/>
      <c r="H40" s="22"/>
      <c r="I40" s="22"/>
    </row>
    <row r="41" spans="2:11">
      <c r="B41" s="18"/>
      <c r="C41" s="22"/>
      <c r="D41" s="22"/>
      <c r="E41" s="22"/>
      <c r="F41" s="22"/>
      <c r="G41" s="22"/>
      <c r="H41" s="22"/>
      <c r="I41" s="22"/>
    </row>
    <row r="42" spans="2:11">
      <c r="B42" s="18"/>
      <c r="C42" s="22"/>
      <c r="D42" s="22"/>
      <c r="E42" s="22"/>
      <c r="F42" s="22"/>
      <c r="G42" s="22"/>
      <c r="H42" s="22"/>
      <c r="I42" s="22"/>
    </row>
    <row r="43" spans="2:11">
      <c r="B43" s="18"/>
      <c r="C43" s="22"/>
      <c r="D43" s="22"/>
      <c r="E43" s="22"/>
      <c r="F43" s="22"/>
      <c r="G43" s="22"/>
      <c r="H43" s="22"/>
      <c r="I43" s="22"/>
    </row>
    <row r="44" spans="2:11">
      <c r="B44" s="18"/>
      <c r="C44" s="22"/>
      <c r="D44" s="22"/>
      <c r="E44" s="22"/>
      <c r="F44" s="22"/>
      <c r="G44" s="22"/>
      <c r="H44" s="22"/>
      <c r="I44" s="22"/>
    </row>
    <row r="45" spans="2:11">
      <c r="B45" s="18"/>
      <c r="C45" s="22"/>
      <c r="D45" s="22"/>
      <c r="E45" s="22"/>
      <c r="F45" s="22"/>
      <c r="G45" s="22"/>
      <c r="H45" s="22"/>
      <c r="I45" s="22"/>
    </row>
    <row r="46" spans="2:11">
      <c r="B46" s="18"/>
      <c r="C46" s="22"/>
      <c r="D46" s="22"/>
      <c r="E46" s="22"/>
      <c r="F46" s="22"/>
      <c r="G46" s="22"/>
      <c r="H46" s="22"/>
      <c r="I46" s="22"/>
    </row>
    <row r="47" spans="2:11">
      <c r="B47" s="18"/>
      <c r="C47" s="22"/>
      <c r="D47" s="22"/>
      <c r="E47" s="22"/>
      <c r="F47" s="22"/>
      <c r="G47" s="22"/>
      <c r="H47" s="22"/>
      <c r="I47" s="22"/>
    </row>
    <row r="48" spans="2:11">
      <c r="B48" s="18"/>
      <c r="C48" s="22"/>
      <c r="D48" s="22"/>
      <c r="E48" s="22"/>
      <c r="F48" s="22"/>
      <c r="G48" s="22"/>
      <c r="H48" s="22"/>
      <c r="I48" s="22"/>
    </row>
    <row r="49" spans="2:9">
      <c r="B49" s="18"/>
      <c r="C49" s="22"/>
      <c r="D49" s="22"/>
      <c r="E49" s="22"/>
      <c r="F49" s="22"/>
      <c r="G49" s="22"/>
      <c r="H49" s="22"/>
      <c r="I49" s="22"/>
    </row>
    <row r="50" spans="2:9">
      <c r="B50" s="18"/>
      <c r="C50" s="22"/>
      <c r="D50" s="22"/>
      <c r="E50" s="22"/>
      <c r="F50" s="22"/>
      <c r="G50" s="22"/>
      <c r="H50" s="22"/>
      <c r="I50" s="22"/>
    </row>
    <row r="51" spans="2:9">
      <c r="B51" s="18"/>
      <c r="C51" s="22"/>
      <c r="D51" s="22"/>
      <c r="E51" s="22"/>
      <c r="F51" s="22"/>
      <c r="G51" s="22"/>
      <c r="H51" s="22"/>
      <c r="I51" s="22"/>
    </row>
    <row r="52" spans="2:9">
      <c r="B52" s="18"/>
      <c r="C52" s="22"/>
      <c r="D52" s="22"/>
      <c r="E52" s="22"/>
      <c r="F52" s="22"/>
      <c r="G52" s="22"/>
      <c r="H52" s="22"/>
      <c r="I52" s="22"/>
    </row>
    <row r="53" spans="2:9">
      <c r="B53" s="18"/>
      <c r="C53" s="22"/>
      <c r="D53" s="22"/>
      <c r="E53" s="22"/>
      <c r="F53" s="22"/>
      <c r="G53" s="22"/>
      <c r="H53" s="22"/>
      <c r="I53" s="22"/>
    </row>
    <row r="55" spans="2:9">
      <c r="B55" s="31" t="s">
        <v>77</v>
      </c>
      <c r="C55" s="30" t="s">
        <v>0</v>
      </c>
      <c r="D55" s="31" t="s">
        <v>41</v>
      </c>
      <c r="E55" s="30" t="s">
        <v>36</v>
      </c>
      <c r="F55" s="31" t="s">
        <v>37</v>
      </c>
      <c r="G55" s="31" t="s">
        <v>38</v>
      </c>
      <c r="H55" s="31" t="s">
        <v>39</v>
      </c>
      <c r="I55" s="31" t="s">
        <v>40</v>
      </c>
    </row>
    <row r="56" spans="2:9">
      <c r="B56" s="31"/>
      <c r="C56" s="30"/>
      <c r="D56" s="31"/>
      <c r="E56" s="30"/>
      <c r="F56" s="31"/>
      <c r="G56" s="31"/>
      <c r="H56" s="31"/>
      <c r="I56" s="31"/>
    </row>
    <row r="57" spans="2:9">
      <c r="B57" s="10" t="s">
        <v>42</v>
      </c>
      <c r="C57" s="14">
        <f>(C14/6)*100</f>
        <v>83.333333333333343</v>
      </c>
      <c r="D57" s="14">
        <f t="shared" ref="D57:I57" si="10">(D14/6)*100</f>
        <v>66.666666666666657</v>
      </c>
      <c r="E57" s="14">
        <f t="shared" si="10"/>
        <v>83.333333333333343</v>
      </c>
      <c r="F57" s="14">
        <f t="shared" si="10"/>
        <v>16.666666666666664</v>
      </c>
      <c r="G57" s="14">
        <f t="shared" si="10"/>
        <v>66.666666666666657</v>
      </c>
      <c r="H57" s="14">
        <f t="shared" si="10"/>
        <v>83.333333333333343</v>
      </c>
      <c r="I57" s="14">
        <f t="shared" si="10"/>
        <v>83.333333333333343</v>
      </c>
    </row>
    <row r="58" spans="2:9">
      <c r="B58" s="10" t="s">
        <v>43</v>
      </c>
      <c r="C58" s="14">
        <f t="shared" ref="C58:I60" si="11">(C15/6)*100</f>
        <v>16.666666666666664</v>
      </c>
      <c r="D58" s="14">
        <f t="shared" si="11"/>
        <v>33.333333333333329</v>
      </c>
      <c r="E58" s="14">
        <f t="shared" si="11"/>
        <v>16.666666666666664</v>
      </c>
      <c r="F58" s="14">
        <f t="shared" si="11"/>
        <v>83.333333333333343</v>
      </c>
      <c r="G58" s="14">
        <f t="shared" si="11"/>
        <v>33.333333333333329</v>
      </c>
      <c r="H58" s="14">
        <f t="shared" si="11"/>
        <v>16.666666666666664</v>
      </c>
      <c r="I58" s="14">
        <f t="shared" si="11"/>
        <v>16.666666666666664</v>
      </c>
    </row>
    <row r="59" spans="2:9">
      <c r="B59" s="10" t="s">
        <v>44</v>
      </c>
      <c r="C59" s="11">
        <f t="shared" si="11"/>
        <v>0</v>
      </c>
      <c r="D59" s="11">
        <f t="shared" si="11"/>
        <v>0</v>
      </c>
      <c r="E59" s="11">
        <f t="shared" si="11"/>
        <v>0</v>
      </c>
      <c r="F59" s="11">
        <f t="shared" si="11"/>
        <v>0</v>
      </c>
      <c r="G59" s="11">
        <f t="shared" si="11"/>
        <v>0</v>
      </c>
      <c r="H59" s="11">
        <f t="shared" si="11"/>
        <v>0</v>
      </c>
      <c r="I59" s="11">
        <f t="shared" si="11"/>
        <v>0</v>
      </c>
    </row>
    <row r="60" spans="2:9">
      <c r="B60" s="10" t="s">
        <v>45</v>
      </c>
      <c r="C60" s="11">
        <f t="shared" si="11"/>
        <v>0</v>
      </c>
      <c r="D60" s="11">
        <f t="shared" si="11"/>
        <v>0</v>
      </c>
      <c r="E60" s="11">
        <f t="shared" si="11"/>
        <v>0</v>
      </c>
      <c r="F60" s="11">
        <f t="shared" si="11"/>
        <v>0</v>
      </c>
      <c r="G60" s="11">
        <f t="shared" si="11"/>
        <v>0</v>
      </c>
      <c r="H60" s="11">
        <f t="shared" si="11"/>
        <v>0</v>
      </c>
      <c r="I60" s="11">
        <f t="shared" si="11"/>
        <v>0</v>
      </c>
    </row>
  </sheetData>
  <mergeCells count="42">
    <mergeCell ref="D3:D4"/>
    <mergeCell ref="E3:E4"/>
    <mergeCell ref="F3:F4"/>
    <mergeCell ref="B55:B56"/>
    <mergeCell ref="I12:I13"/>
    <mergeCell ref="C19:C20"/>
    <mergeCell ref="D19:D20"/>
    <mergeCell ref="E19:E20"/>
    <mergeCell ref="F19:F20"/>
    <mergeCell ref="G19:G20"/>
    <mergeCell ref="H19:H20"/>
    <mergeCell ref="I19:I20"/>
    <mergeCell ref="C12:C13"/>
    <mergeCell ref="D12:D13"/>
    <mergeCell ref="E12:E13"/>
    <mergeCell ref="F12:F13"/>
    <mergeCell ref="G12:G13"/>
    <mergeCell ref="H12:H13"/>
    <mergeCell ref="C30:I30"/>
    <mergeCell ref="C55:C56"/>
    <mergeCell ref="D55:D56"/>
    <mergeCell ref="E55:E56"/>
    <mergeCell ref="F55:F56"/>
    <mergeCell ref="G55:G56"/>
    <mergeCell ref="H55:H56"/>
    <mergeCell ref="I55:I56"/>
    <mergeCell ref="A1:I1"/>
    <mergeCell ref="C27:C28"/>
    <mergeCell ref="D27:D28"/>
    <mergeCell ref="E27:E28"/>
    <mergeCell ref="F27:F28"/>
    <mergeCell ref="G27:G28"/>
    <mergeCell ref="H27:H28"/>
    <mergeCell ref="I27:I28"/>
    <mergeCell ref="B27:B28"/>
    <mergeCell ref="B19:B20"/>
    <mergeCell ref="G3:G4"/>
    <mergeCell ref="H3:H4"/>
    <mergeCell ref="I3:I4"/>
    <mergeCell ref="A3:A4"/>
    <mergeCell ref="B3:B4"/>
    <mergeCell ref="C3:C4"/>
  </mergeCells>
  <printOptions horizontalCentered="1"/>
  <pageMargins left="0.31496062992125984" right="0.11811023622047245" top="0" bottom="0" header="0.31496062992125984" footer="0.31496062992125984"/>
  <pageSetup paperSize="5"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33" zoomScaleNormal="100" workbookViewId="0">
      <selection activeCell="B31" sqref="B31:I34"/>
    </sheetView>
  </sheetViews>
  <sheetFormatPr defaultRowHeight="15"/>
  <cols>
    <col min="1" max="2" width="25.7109375" customWidth="1"/>
    <col min="3" max="9" width="15.7109375" customWidth="1"/>
  </cols>
  <sheetData>
    <row r="1" spans="1:9" ht="33.75">
      <c r="A1" s="29" t="s">
        <v>75</v>
      </c>
      <c r="B1" s="29"/>
      <c r="C1" s="29"/>
      <c r="D1" s="29"/>
      <c r="E1" s="29"/>
      <c r="F1" s="29"/>
      <c r="G1" s="29"/>
      <c r="H1" s="29"/>
      <c r="I1" s="29"/>
    </row>
    <row r="3" spans="1:9">
      <c r="A3" s="30" t="s">
        <v>35</v>
      </c>
      <c r="B3" s="30" t="s">
        <v>34</v>
      </c>
      <c r="C3" s="30" t="s">
        <v>0</v>
      </c>
      <c r="D3" s="31" t="s">
        <v>41</v>
      </c>
      <c r="E3" s="30" t="s">
        <v>36</v>
      </c>
      <c r="F3" s="31" t="s">
        <v>37</v>
      </c>
      <c r="G3" s="31" t="s">
        <v>38</v>
      </c>
      <c r="H3" s="31" t="s">
        <v>39</v>
      </c>
      <c r="I3" s="31" t="s">
        <v>40</v>
      </c>
    </row>
    <row r="4" spans="1:9">
      <c r="A4" s="30"/>
      <c r="B4" s="30"/>
      <c r="C4" s="30"/>
      <c r="D4" s="31"/>
      <c r="E4" s="30"/>
      <c r="F4" s="31"/>
      <c r="G4" s="31"/>
      <c r="H4" s="31"/>
      <c r="I4" s="31"/>
    </row>
    <row r="5" spans="1:9">
      <c r="A5" s="11">
        <v>1</v>
      </c>
      <c r="B5" s="3" t="s">
        <v>5</v>
      </c>
      <c r="C5" s="5">
        <v>4</v>
      </c>
      <c r="D5" s="5">
        <v>4</v>
      </c>
      <c r="E5" s="5">
        <v>4</v>
      </c>
      <c r="F5" s="5">
        <v>3</v>
      </c>
      <c r="G5" s="5">
        <v>3</v>
      </c>
      <c r="H5" s="5">
        <v>4</v>
      </c>
      <c r="I5" s="5">
        <v>3</v>
      </c>
    </row>
    <row r="6" spans="1:9">
      <c r="A6" s="11">
        <v>2</v>
      </c>
      <c r="B6" s="3" t="s">
        <v>52</v>
      </c>
      <c r="C6" s="5">
        <v>2</v>
      </c>
      <c r="D6" s="16">
        <v>2</v>
      </c>
      <c r="E6" s="5">
        <v>3</v>
      </c>
      <c r="F6" s="16">
        <v>2</v>
      </c>
      <c r="G6" s="16">
        <v>3</v>
      </c>
      <c r="H6" s="5">
        <v>4</v>
      </c>
      <c r="I6" s="16">
        <v>3</v>
      </c>
    </row>
    <row r="7" spans="1:9">
      <c r="A7" s="11">
        <v>3</v>
      </c>
      <c r="B7" s="3" t="s">
        <v>6</v>
      </c>
      <c r="C7" s="5">
        <v>3</v>
      </c>
      <c r="D7" s="5">
        <v>3</v>
      </c>
      <c r="E7" s="5">
        <v>3</v>
      </c>
      <c r="F7" s="5">
        <v>3</v>
      </c>
      <c r="G7" s="5">
        <v>3</v>
      </c>
      <c r="H7" s="5">
        <v>4</v>
      </c>
      <c r="I7" s="5">
        <v>4</v>
      </c>
    </row>
    <row r="8" spans="1:9">
      <c r="A8" s="11">
        <v>4</v>
      </c>
      <c r="B8" s="3" t="s">
        <v>7</v>
      </c>
      <c r="C8" s="5">
        <v>3</v>
      </c>
      <c r="D8" s="5">
        <v>4</v>
      </c>
      <c r="E8" s="5">
        <v>4</v>
      </c>
      <c r="F8" s="5">
        <v>4</v>
      </c>
      <c r="G8" s="5">
        <v>3</v>
      </c>
      <c r="H8" s="5">
        <v>4</v>
      </c>
      <c r="I8" s="5">
        <v>3</v>
      </c>
    </row>
    <row r="9" spans="1:9">
      <c r="A9" s="11">
        <v>5</v>
      </c>
      <c r="B9" s="3" t="s">
        <v>8</v>
      </c>
      <c r="C9" s="5">
        <v>4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</row>
    <row r="10" spans="1:9">
      <c r="A10" s="11">
        <v>6</v>
      </c>
      <c r="B10" s="3" t="s">
        <v>53</v>
      </c>
      <c r="C10" s="5">
        <v>4</v>
      </c>
      <c r="D10" s="5">
        <v>4</v>
      </c>
      <c r="E10" s="5">
        <v>4</v>
      </c>
      <c r="F10" s="5">
        <v>4</v>
      </c>
      <c r="G10" s="5">
        <v>4</v>
      </c>
      <c r="H10" s="5">
        <v>4</v>
      </c>
      <c r="I10" s="5">
        <v>4</v>
      </c>
    </row>
    <row r="11" spans="1:9">
      <c r="A11" s="11">
        <v>7</v>
      </c>
      <c r="B11" s="3" t="s">
        <v>9</v>
      </c>
      <c r="C11" s="5">
        <v>4</v>
      </c>
      <c r="D11" s="5">
        <v>3</v>
      </c>
      <c r="E11" s="5">
        <v>4</v>
      </c>
      <c r="F11" s="5">
        <v>4</v>
      </c>
      <c r="G11" s="5">
        <v>4</v>
      </c>
      <c r="H11" s="5">
        <v>3</v>
      </c>
      <c r="I11" s="5">
        <v>3</v>
      </c>
    </row>
    <row r="12" spans="1:9">
      <c r="A12" s="11">
        <v>8</v>
      </c>
      <c r="B12" s="3" t="s">
        <v>10</v>
      </c>
      <c r="C12" s="5">
        <v>4</v>
      </c>
      <c r="D12" s="5">
        <v>4</v>
      </c>
      <c r="E12" s="5">
        <v>4</v>
      </c>
      <c r="F12" s="5">
        <v>4</v>
      </c>
      <c r="G12" s="5">
        <v>4</v>
      </c>
      <c r="H12" s="5">
        <v>4</v>
      </c>
      <c r="I12" s="5">
        <v>4</v>
      </c>
    </row>
    <row r="14" spans="1:9">
      <c r="B14" s="8" t="s">
        <v>47</v>
      </c>
      <c r="C14" s="30" t="s">
        <v>0</v>
      </c>
      <c r="D14" s="31" t="s">
        <v>41</v>
      </c>
      <c r="E14" s="30" t="s">
        <v>36</v>
      </c>
      <c r="F14" s="31" t="s">
        <v>37</v>
      </c>
      <c r="G14" s="31" t="s">
        <v>38</v>
      </c>
      <c r="H14" s="31" t="s">
        <v>39</v>
      </c>
      <c r="I14" s="31" t="s">
        <v>40</v>
      </c>
    </row>
    <row r="15" spans="1:9">
      <c r="B15" s="9" t="s">
        <v>51</v>
      </c>
      <c r="C15" s="30"/>
      <c r="D15" s="31"/>
      <c r="E15" s="30"/>
      <c r="F15" s="31"/>
      <c r="G15" s="31"/>
      <c r="H15" s="31"/>
      <c r="I15" s="31"/>
    </row>
    <row r="16" spans="1:9">
      <c r="B16" s="10" t="s">
        <v>42</v>
      </c>
      <c r="C16" s="11">
        <f>COUNTIF(C5:C12,"4")</f>
        <v>5</v>
      </c>
      <c r="D16" s="11">
        <f t="shared" ref="D16:I16" si="0">COUNTIF(D5:D12,"4")</f>
        <v>4</v>
      </c>
      <c r="E16" s="11">
        <f t="shared" si="0"/>
        <v>5</v>
      </c>
      <c r="F16" s="11">
        <f t="shared" si="0"/>
        <v>4</v>
      </c>
      <c r="G16" s="11">
        <f t="shared" si="0"/>
        <v>3</v>
      </c>
      <c r="H16" s="11">
        <f t="shared" si="0"/>
        <v>6</v>
      </c>
      <c r="I16" s="11">
        <f t="shared" si="0"/>
        <v>3</v>
      </c>
    </row>
    <row r="17" spans="2:9">
      <c r="B17" s="10" t="s">
        <v>43</v>
      </c>
      <c r="C17" s="11">
        <f>COUNTIF(C5:C12,"3")</f>
        <v>2</v>
      </c>
      <c r="D17" s="11">
        <f t="shared" ref="D17:I17" si="1">COUNTIF(D5:D12,"3")</f>
        <v>3</v>
      </c>
      <c r="E17" s="11">
        <f t="shared" si="1"/>
        <v>3</v>
      </c>
      <c r="F17" s="11">
        <f t="shared" si="1"/>
        <v>3</v>
      </c>
      <c r="G17" s="11">
        <f t="shared" si="1"/>
        <v>5</v>
      </c>
      <c r="H17" s="11">
        <f t="shared" si="1"/>
        <v>2</v>
      </c>
      <c r="I17" s="11">
        <f t="shared" si="1"/>
        <v>5</v>
      </c>
    </row>
    <row r="18" spans="2:9">
      <c r="B18" s="10" t="s">
        <v>44</v>
      </c>
      <c r="C18" s="11">
        <f>COUNTIF(C5:C12,"2")</f>
        <v>1</v>
      </c>
      <c r="D18" s="11">
        <f t="shared" ref="D18:I18" si="2">COUNTIF(D5:D12,"2")</f>
        <v>1</v>
      </c>
      <c r="E18" s="11">
        <f t="shared" si="2"/>
        <v>0</v>
      </c>
      <c r="F18" s="11">
        <f t="shared" si="2"/>
        <v>1</v>
      </c>
      <c r="G18" s="11">
        <f t="shared" si="2"/>
        <v>0</v>
      </c>
      <c r="H18" s="11">
        <f t="shared" si="2"/>
        <v>0</v>
      </c>
      <c r="I18" s="11">
        <f t="shared" si="2"/>
        <v>0</v>
      </c>
    </row>
    <row r="19" spans="2:9">
      <c r="B19" s="10" t="s">
        <v>45</v>
      </c>
      <c r="C19" s="11">
        <f>COUNTIF(C5:C12,"1")</f>
        <v>0</v>
      </c>
      <c r="D19" s="11">
        <f t="shared" ref="D19:I19" si="3">COUNTIF(D5:D12,"1")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1">
        <f t="shared" si="3"/>
        <v>0</v>
      </c>
    </row>
    <row r="22" spans="2:9">
      <c r="B22" s="31" t="s">
        <v>46</v>
      </c>
      <c r="C22" s="30" t="s">
        <v>0</v>
      </c>
      <c r="D22" s="31" t="s">
        <v>41</v>
      </c>
      <c r="E22" s="30" t="s">
        <v>36</v>
      </c>
      <c r="F22" s="31" t="s">
        <v>37</v>
      </c>
      <c r="G22" s="31" t="s">
        <v>38</v>
      </c>
      <c r="H22" s="31" t="s">
        <v>39</v>
      </c>
      <c r="I22" s="31" t="s">
        <v>40</v>
      </c>
    </row>
    <row r="23" spans="2:9">
      <c r="B23" s="31"/>
      <c r="C23" s="30"/>
      <c r="D23" s="31"/>
      <c r="E23" s="30"/>
      <c r="F23" s="31"/>
      <c r="G23" s="31"/>
      <c r="H23" s="31"/>
      <c r="I23" s="31"/>
    </row>
    <row r="24" spans="2:9">
      <c r="B24" s="11" t="s">
        <v>42</v>
      </c>
      <c r="C24" s="7">
        <f>(C16*4)</f>
        <v>20</v>
      </c>
      <c r="D24" s="7">
        <f t="shared" ref="D24:I24" si="4">(D16*4)</f>
        <v>16</v>
      </c>
      <c r="E24" s="7">
        <f t="shared" si="4"/>
        <v>20</v>
      </c>
      <c r="F24" s="7">
        <f t="shared" si="4"/>
        <v>16</v>
      </c>
      <c r="G24" s="7">
        <f t="shared" si="4"/>
        <v>12</v>
      </c>
      <c r="H24" s="7">
        <f t="shared" si="4"/>
        <v>24</v>
      </c>
      <c r="I24" s="7">
        <f t="shared" si="4"/>
        <v>12</v>
      </c>
    </row>
    <row r="25" spans="2:9">
      <c r="B25" s="11" t="s">
        <v>43</v>
      </c>
      <c r="C25" s="7">
        <f>(C17*3)</f>
        <v>6</v>
      </c>
      <c r="D25" s="7">
        <f t="shared" ref="D25:I25" si="5">(D17*3)</f>
        <v>9</v>
      </c>
      <c r="E25" s="7">
        <f t="shared" si="5"/>
        <v>9</v>
      </c>
      <c r="F25" s="7">
        <f t="shared" si="5"/>
        <v>9</v>
      </c>
      <c r="G25" s="7">
        <f t="shared" si="5"/>
        <v>15</v>
      </c>
      <c r="H25" s="7">
        <f t="shared" si="5"/>
        <v>6</v>
      </c>
      <c r="I25" s="7">
        <f t="shared" si="5"/>
        <v>15</v>
      </c>
    </row>
    <row r="26" spans="2:9">
      <c r="B26" s="11" t="s">
        <v>44</v>
      </c>
      <c r="C26" s="7">
        <f>(C18*2)</f>
        <v>2</v>
      </c>
      <c r="D26" s="7">
        <f t="shared" ref="D26:I26" si="6">(D18*2)</f>
        <v>2</v>
      </c>
      <c r="E26" s="7">
        <f t="shared" si="6"/>
        <v>0</v>
      </c>
      <c r="F26" s="7">
        <f t="shared" si="6"/>
        <v>2</v>
      </c>
      <c r="G26" s="7">
        <f t="shared" si="6"/>
        <v>0</v>
      </c>
      <c r="H26" s="7">
        <f t="shared" si="6"/>
        <v>0</v>
      </c>
      <c r="I26" s="7">
        <f t="shared" si="6"/>
        <v>0</v>
      </c>
    </row>
    <row r="27" spans="2:9">
      <c r="B27" s="11" t="s">
        <v>45</v>
      </c>
      <c r="C27" s="7">
        <f>(C19*1)</f>
        <v>0</v>
      </c>
      <c r="D27" s="7">
        <f t="shared" ref="D27:I27" si="7">(D19*1)</f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  <c r="H27" s="7">
        <f t="shared" si="7"/>
        <v>0</v>
      </c>
      <c r="I27" s="7">
        <f t="shared" si="7"/>
        <v>0</v>
      </c>
    </row>
    <row r="28" spans="2:9">
      <c r="B28" s="20" t="s">
        <v>48</v>
      </c>
      <c r="C28" s="11">
        <f>SUM(C24:C27)</f>
        <v>28</v>
      </c>
      <c r="D28" s="11">
        <f t="shared" ref="D28:I28" si="8">SUM(D24:D27)</f>
        <v>27</v>
      </c>
      <c r="E28" s="11">
        <f t="shared" si="8"/>
        <v>29</v>
      </c>
      <c r="F28" s="11">
        <f t="shared" si="8"/>
        <v>27</v>
      </c>
      <c r="G28" s="11">
        <f t="shared" si="8"/>
        <v>27</v>
      </c>
      <c r="H28" s="11">
        <f t="shared" si="8"/>
        <v>30</v>
      </c>
      <c r="I28" s="11">
        <f t="shared" si="8"/>
        <v>27</v>
      </c>
    </row>
    <row r="29" spans="2:9">
      <c r="B29" s="21"/>
      <c r="C29" s="19"/>
      <c r="D29" s="19"/>
      <c r="E29" s="19"/>
      <c r="F29" s="19"/>
      <c r="G29" s="19"/>
      <c r="H29" s="19"/>
      <c r="I29" s="19"/>
    </row>
    <row r="31" spans="2:9">
      <c r="B31" s="30"/>
      <c r="C31" s="30" t="s">
        <v>0</v>
      </c>
      <c r="D31" s="31" t="s">
        <v>41</v>
      </c>
      <c r="E31" s="30" t="s">
        <v>36</v>
      </c>
      <c r="F31" s="31" t="s">
        <v>37</v>
      </c>
      <c r="G31" s="31" t="s">
        <v>38</v>
      </c>
      <c r="H31" s="31" t="s">
        <v>39</v>
      </c>
      <c r="I31" s="31" t="s">
        <v>40</v>
      </c>
    </row>
    <row r="32" spans="2:9">
      <c r="B32" s="30"/>
      <c r="C32" s="30"/>
      <c r="D32" s="31"/>
      <c r="E32" s="30"/>
      <c r="F32" s="31"/>
      <c r="G32" s="31"/>
      <c r="H32" s="31"/>
      <c r="I32" s="31"/>
    </row>
    <row r="33" spans="2:9">
      <c r="B33" s="12" t="s">
        <v>55</v>
      </c>
      <c r="C33" s="15">
        <f>(C28/8)</f>
        <v>3.5</v>
      </c>
      <c r="D33" s="15">
        <f t="shared" ref="D33:I33" si="9">(D28/8)</f>
        <v>3.375</v>
      </c>
      <c r="E33" s="15">
        <f t="shared" si="9"/>
        <v>3.625</v>
      </c>
      <c r="F33" s="15">
        <f t="shared" si="9"/>
        <v>3.375</v>
      </c>
      <c r="G33" s="15">
        <f t="shared" si="9"/>
        <v>3.375</v>
      </c>
      <c r="H33" s="15">
        <f t="shared" si="9"/>
        <v>3.75</v>
      </c>
      <c r="I33" s="15">
        <f t="shared" si="9"/>
        <v>3.375</v>
      </c>
    </row>
    <row r="34" spans="2:9">
      <c r="B34" s="12" t="s">
        <v>49</v>
      </c>
      <c r="C34" s="34">
        <f>SUM(C33:I33)/7</f>
        <v>3.4821428571428572</v>
      </c>
      <c r="D34" s="34"/>
      <c r="E34" s="34"/>
      <c r="F34" s="34"/>
      <c r="G34" s="34"/>
      <c r="H34" s="34"/>
      <c r="I34" s="34"/>
    </row>
    <row r="35" spans="2:9">
      <c r="B35" s="18"/>
      <c r="C35" s="22"/>
      <c r="D35" s="22"/>
      <c r="E35" s="22"/>
      <c r="F35" s="22"/>
      <c r="G35" s="22"/>
      <c r="H35" s="22"/>
      <c r="I35" s="22"/>
    </row>
    <row r="36" spans="2:9">
      <c r="B36" s="18"/>
      <c r="C36" s="22"/>
      <c r="D36" s="22"/>
      <c r="E36" s="22"/>
      <c r="F36" s="22"/>
      <c r="G36" s="22"/>
      <c r="H36" s="22"/>
      <c r="I36" s="22"/>
    </row>
    <row r="37" spans="2:9">
      <c r="B37" s="18"/>
      <c r="C37" s="22"/>
      <c r="D37" s="22"/>
      <c r="E37" s="22"/>
      <c r="F37" s="22"/>
      <c r="G37" s="22"/>
      <c r="H37" s="22"/>
      <c r="I37" s="22"/>
    </row>
    <row r="38" spans="2:9">
      <c r="B38" s="18"/>
      <c r="C38" s="22"/>
      <c r="D38" s="22"/>
      <c r="E38" s="22"/>
      <c r="F38" s="22"/>
      <c r="G38" s="22"/>
      <c r="H38" s="22"/>
      <c r="I38" s="22"/>
    </row>
    <row r="39" spans="2:9">
      <c r="B39" s="18"/>
      <c r="C39" s="22"/>
      <c r="D39" s="22"/>
      <c r="E39" s="22"/>
      <c r="F39" s="22"/>
      <c r="G39" s="22"/>
      <c r="H39" s="22"/>
      <c r="I39" s="22"/>
    </row>
    <row r="40" spans="2:9">
      <c r="B40" s="18"/>
      <c r="C40" s="22"/>
      <c r="D40" s="22"/>
      <c r="E40" s="22"/>
      <c r="F40" s="22"/>
      <c r="G40" s="22"/>
      <c r="H40" s="22"/>
      <c r="I40" s="22"/>
    </row>
    <row r="41" spans="2:9">
      <c r="B41" s="18"/>
      <c r="C41" s="22"/>
      <c r="D41" s="22"/>
      <c r="E41" s="22"/>
      <c r="F41" s="22"/>
      <c r="G41" s="22"/>
      <c r="H41" s="22"/>
      <c r="I41" s="22"/>
    </row>
    <row r="42" spans="2:9">
      <c r="B42" s="18"/>
      <c r="C42" s="22"/>
      <c r="D42" s="22"/>
      <c r="E42" s="22"/>
      <c r="F42" s="22"/>
      <c r="G42" s="22"/>
      <c r="H42" s="22"/>
      <c r="I42" s="22"/>
    </row>
    <row r="43" spans="2:9">
      <c r="B43" s="18"/>
      <c r="C43" s="22"/>
      <c r="D43" s="22"/>
      <c r="E43" s="22"/>
      <c r="F43" s="22"/>
      <c r="G43" s="22"/>
      <c r="H43" s="22"/>
      <c r="I43" s="22"/>
    </row>
    <row r="44" spans="2:9">
      <c r="B44" s="18"/>
      <c r="C44" s="22"/>
      <c r="D44" s="22"/>
      <c r="E44" s="22"/>
      <c r="F44" s="22"/>
      <c r="G44" s="22"/>
      <c r="H44" s="22"/>
      <c r="I44" s="22"/>
    </row>
    <row r="45" spans="2:9">
      <c r="B45" s="18"/>
      <c r="C45" s="22"/>
      <c r="D45" s="22"/>
      <c r="E45" s="22"/>
      <c r="F45" s="22"/>
      <c r="G45" s="22"/>
      <c r="H45" s="22"/>
      <c r="I45" s="22"/>
    </row>
    <row r="46" spans="2:9">
      <c r="B46" s="18"/>
      <c r="C46" s="22"/>
      <c r="D46" s="22"/>
      <c r="E46" s="22"/>
      <c r="F46" s="22"/>
      <c r="G46" s="22"/>
      <c r="H46" s="22"/>
      <c r="I46" s="22"/>
    </row>
    <row r="47" spans="2:9">
      <c r="B47" s="18"/>
      <c r="C47" s="22"/>
      <c r="D47" s="22"/>
      <c r="E47" s="22"/>
      <c r="F47" s="22"/>
      <c r="G47" s="22"/>
      <c r="H47" s="22"/>
      <c r="I47" s="22"/>
    </row>
    <row r="48" spans="2:9">
      <c r="B48" s="18"/>
      <c r="C48" s="22"/>
      <c r="D48" s="22"/>
      <c r="E48" s="22"/>
      <c r="F48" s="22"/>
      <c r="G48" s="22"/>
      <c r="H48" s="22"/>
      <c r="I48" s="22"/>
    </row>
    <row r="49" spans="2:13">
      <c r="B49" s="18"/>
      <c r="C49" s="22"/>
      <c r="D49" s="22"/>
      <c r="E49" s="22"/>
      <c r="F49" s="22"/>
      <c r="G49" s="22"/>
      <c r="H49" s="22"/>
      <c r="I49" s="22"/>
    </row>
    <row r="50" spans="2:13">
      <c r="B50" s="18"/>
      <c r="C50" s="22"/>
      <c r="D50" s="22"/>
      <c r="E50" s="22"/>
      <c r="F50" s="22"/>
      <c r="G50" s="22"/>
      <c r="H50" s="22"/>
      <c r="I50" s="22"/>
    </row>
    <row r="51" spans="2:13">
      <c r="B51" s="18"/>
      <c r="C51" s="22"/>
      <c r="D51" s="22"/>
      <c r="E51" s="22"/>
      <c r="F51" s="22"/>
      <c r="G51" s="22"/>
      <c r="H51" s="22"/>
      <c r="I51" s="22"/>
    </row>
    <row r="52" spans="2:13">
      <c r="B52" s="18"/>
      <c r="C52" s="22"/>
      <c r="D52" s="22"/>
      <c r="E52" s="22"/>
      <c r="F52" s="22"/>
      <c r="G52" s="22"/>
      <c r="H52" s="22"/>
      <c r="I52" s="22"/>
    </row>
    <row r="53" spans="2:13">
      <c r="B53" s="18"/>
      <c r="C53" s="22"/>
      <c r="D53" s="22"/>
      <c r="E53" s="22"/>
      <c r="F53" s="22"/>
      <c r="G53" s="22"/>
      <c r="H53" s="22"/>
      <c r="I53" s="22"/>
    </row>
    <row r="55" spans="2:13">
      <c r="M55" t="s">
        <v>57</v>
      </c>
    </row>
    <row r="56" spans="2:13">
      <c r="B56" s="31" t="s">
        <v>77</v>
      </c>
      <c r="C56" s="30" t="s">
        <v>0</v>
      </c>
      <c r="D56" s="31" t="s">
        <v>41</v>
      </c>
      <c r="E56" s="30" t="s">
        <v>36</v>
      </c>
      <c r="F56" s="31" t="s">
        <v>37</v>
      </c>
      <c r="G56" s="31" t="s">
        <v>38</v>
      </c>
      <c r="H56" s="31" t="s">
        <v>39</v>
      </c>
      <c r="I56" s="31" t="s">
        <v>40</v>
      </c>
      <c r="M56" t="s">
        <v>61</v>
      </c>
    </row>
    <row r="57" spans="2:13">
      <c r="B57" s="31"/>
      <c r="C57" s="30"/>
      <c r="D57" s="31"/>
      <c r="E57" s="30"/>
      <c r="F57" s="31"/>
      <c r="G57" s="31"/>
      <c r="H57" s="31"/>
      <c r="I57" s="31"/>
      <c r="M57" t="s">
        <v>62</v>
      </c>
    </row>
    <row r="58" spans="2:13">
      <c r="B58" s="10" t="s">
        <v>42</v>
      </c>
      <c r="C58" s="7">
        <f>(C16/8)*100</f>
        <v>62.5</v>
      </c>
      <c r="D58" s="7">
        <f t="shared" ref="D58:I58" si="10">(D16/8)*100</f>
        <v>50</v>
      </c>
      <c r="E58" s="7">
        <f t="shared" si="10"/>
        <v>62.5</v>
      </c>
      <c r="F58" s="7">
        <f t="shared" si="10"/>
        <v>50</v>
      </c>
      <c r="G58" s="7">
        <f t="shared" si="10"/>
        <v>37.5</v>
      </c>
      <c r="H58" s="7">
        <f t="shared" si="10"/>
        <v>75</v>
      </c>
      <c r="I58" s="7">
        <f t="shared" si="10"/>
        <v>37.5</v>
      </c>
      <c r="M58" t="s">
        <v>63</v>
      </c>
    </row>
    <row r="59" spans="2:13">
      <c r="B59" s="10" t="s">
        <v>43</v>
      </c>
      <c r="C59" s="7">
        <f>(C17/8)*100</f>
        <v>25</v>
      </c>
      <c r="D59" s="7">
        <f t="shared" ref="D59:I59" si="11">(D17/8)*100</f>
        <v>37.5</v>
      </c>
      <c r="E59" s="7">
        <f t="shared" si="11"/>
        <v>37.5</v>
      </c>
      <c r="F59" s="7">
        <f t="shared" si="11"/>
        <v>37.5</v>
      </c>
      <c r="G59" s="7">
        <f t="shared" si="11"/>
        <v>62.5</v>
      </c>
      <c r="H59" s="7">
        <f t="shared" si="11"/>
        <v>25</v>
      </c>
      <c r="I59" s="7">
        <f t="shared" si="11"/>
        <v>62.5</v>
      </c>
    </row>
    <row r="60" spans="2:13">
      <c r="B60" s="10" t="s">
        <v>44</v>
      </c>
      <c r="C60" s="7">
        <f>(C18/8)*100</f>
        <v>12.5</v>
      </c>
      <c r="D60" s="7">
        <f t="shared" ref="D60:I61" si="12">(D18/8)*100</f>
        <v>12.5</v>
      </c>
      <c r="E60" s="7">
        <f t="shared" si="12"/>
        <v>0</v>
      </c>
      <c r="F60" s="7">
        <f t="shared" si="12"/>
        <v>12.5</v>
      </c>
      <c r="G60" s="7">
        <f t="shared" si="12"/>
        <v>0</v>
      </c>
      <c r="H60" s="7">
        <f t="shared" si="12"/>
        <v>0</v>
      </c>
      <c r="I60" s="7">
        <f t="shared" si="12"/>
        <v>0</v>
      </c>
      <c r="M60" t="s">
        <v>64</v>
      </c>
    </row>
    <row r="61" spans="2:13">
      <c r="B61" s="10" t="s">
        <v>45</v>
      </c>
      <c r="C61" s="7">
        <f>(C19/8)*100</f>
        <v>0</v>
      </c>
      <c r="D61" s="7">
        <f t="shared" si="12"/>
        <v>0</v>
      </c>
      <c r="E61" s="7">
        <f t="shared" si="12"/>
        <v>0</v>
      </c>
      <c r="F61" s="7">
        <f t="shared" si="12"/>
        <v>0</v>
      </c>
      <c r="G61" s="7">
        <f t="shared" si="12"/>
        <v>0</v>
      </c>
      <c r="H61" s="7">
        <f t="shared" si="12"/>
        <v>0</v>
      </c>
      <c r="I61" s="7">
        <f t="shared" si="12"/>
        <v>0</v>
      </c>
    </row>
    <row r="73" spans="3:3">
      <c r="C73">
        <f>'S.Th 2022'!K35</f>
        <v>0</v>
      </c>
    </row>
  </sheetData>
  <mergeCells count="42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H31:H32"/>
    <mergeCell ref="I14:I15"/>
    <mergeCell ref="B22:B23"/>
    <mergeCell ref="C22:C23"/>
    <mergeCell ref="D22:D23"/>
    <mergeCell ref="E22:E23"/>
    <mergeCell ref="F22:F23"/>
    <mergeCell ref="G22:G23"/>
    <mergeCell ref="H22:H23"/>
    <mergeCell ref="I22:I23"/>
    <mergeCell ref="C14:C15"/>
    <mergeCell ref="D14:D15"/>
    <mergeCell ref="E14:E15"/>
    <mergeCell ref="F14:F15"/>
    <mergeCell ref="G14:G15"/>
    <mergeCell ref="H14:H15"/>
    <mergeCell ref="B31:B32"/>
    <mergeCell ref="B56:B57"/>
    <mergeCell ref="I31:I32"/>
    <mergeCell ref="C56:C57"/>
    <mergeCell ref="D56:D57"/>
    <mergeCell ref="E56:E57"/>
    <mergeCell ref="F56:F57"/>
    <mergeCell ref="G56:G57"/>
    <mergeCell ref="H56:H57"/>
    <mergeCell ref="I56:I57"/>
    <mergeCell ref="C34:I34"/>
    <mergeCell ref="C31:C32"/>
    <mergeCell ref="D31:D32"/>
    <mergeCell ref="E31:E32"/>
    <mergeCell ref="F31:F32"/>
    <mergeCell ref="G31:G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48" workbookViewId="0">
      <selection activeCell="B59" sqref="B59"/>
    </sheetView>
  </sheetViews>
  <sheetFormatPr defaultRowHeight="15"/>
  <cols>
    <col min="1" max="1" width="28" style="4" customWidth="1"/>
    <col min="2" max="2" width="30.7109375" style="4" customWidth="1"/>
    <col min="3" max="9" width="15.7109375" style="4" customWidth="1"/>
    <col min="10" max="16384" width="9.140625" style="4"/>
  </cols>
  <sheetData>
    <row r="1" spans="1:9" ht="33.75">
      <c r="A1" s="29" t="s">
        <v>74</v>
      </c>
      <c r="B1" s="29"/>
      <c r="C1" s="29"/>
      <c r="D1" s="29"/>
      <c r="E1" s="29"/>
      <c r="F1" s="29"/>
      <c r="G1" s="29"/>
      <c r="H1" s="29"/>
      <c r="I1" s="29"/>
    </row>
    <row r="3" spans="1:9">
      <c r="A3" s="30" t="s">
        <v>35</v>
      </c>
      <c r="B3" s="30" t="s">
        <v>34</v>
      </c>
      <c r="C3" s="30" t="s">
        <v>0</v>
      </c>
      <c r="D3" s="31" t="s">
        <v>41</v>
      </c>
      <c r="E3" s="30" t="s">
        <v>36</v>
      </c>
      <c r="F3" s="31" t="s">
        <v>37</v>
      </c>
      <c r="G3" s="31" t="s">
        <v>38</v>
      </c>
      <c r="H3" s="31" t="s">
        <v>39</v>
      </c>
      <c r="I3" s="31" t="s">
        <v>40</v>
      </c>
    </row>
    <row r="4" spans="1:9" ht="32.1" customHeight="1">
      <c r="A4" s="30"/>
      <c r="B4" s="30"/>
      <c r="C4" s="30"/>
      <c r="D4" s="31"/>
      <c r="E4" s="30"/>
      <c r="F4" s="31"/>
      <c r="G4" s="31"/>
      <c r="H4" s="31"/>
      <c r="I4" s="31"/>
    </row>
    <row r="5" spans="1:9" ht="15" customHeight="1">
      <c r="A5" s="11">
        <v>1</v>
      </c>
      <c r="B5" s="23" t="s">
        <v>11</v>
      </c>
      <c r="C5" s="24">
        <v>4</v>
      </c>
      <c r="D5" s="24">
        <v>3</v>
      </c>
      <c r="E5" s="24">
        <v>4</v>
      </c>
      <c r="F5" s="24">
        <v>3</v>
      </c>
      <c r="G5" s="24">
        <v>3</v>
      </c>
      <c r="H5" s="24">
        <v>4</v>
      </c>
      <c r="I5" s="24">
        <v>4</v>
      </c>
    </row>
    <row r="6" spans="1:9" ht="15" customHeight="1">
      <c r="A6" s="11">
        <v>2</v>
      </c>
      <c r="B6" s="25" t="s">
        <v>12</v>
      </c>
      <c r="C6" s="26">
        <v>4</v>
      </c>
      <c r="D6" s="26">
        <v>4</v>
      </c>
      <c r="E6" s="26">
        <v>4</v>
      </c>
      <c r="F6" s="26">
        <v>4</v>
      </c>
      <c r="G6" s="26">
        <v>4</v>
      </c>
      <c r="H6" s="26">
        <v>4</v>
      </c>
      <c r="I6" s="26">
        <v>4</v>
      </c>
    </row>
    <row r="7" spans="1:9" ht="15" customHeight="1">
      <c r="A7" s="11">
        <v>3</v>
      </c>
      <c r="B7" s="23" t="s">
        <v>13</v>
      </c>
      <c r="C7" s="24">
        <v>3</v>
      </c>
      <c r="D7" s="24">
        <v>3</v>
      </c>
      <c r="E7" s="24">
        <v>4</v>
      </c>
      <c r="F7" s="24">
        <v>3</v>
      </c>
      <c r="G7" s="24">
        <v>3</v>
      </c>
      <c r="H7" s="24">
        <v>3</v>
      </c>
      <c r="I7" s="24">
        <v>3</v>
      </c>
    </row>
    <row r="8" spans="1:9" ht="15" customHeight="1">
      <c r="A8" s="11">
        <v>4</v>
      </c>
      <c r="B8" s="25" t="s">
        <v>14</v>
      </c>
      <c r="C8" s="26">
        <v>4</v>
      </c>
      <c r="D8" s="26">
        <v>4</v>
      </c>
      <c r="E8" s="26">
        <v>4</v>
      </c>
      <c r="F8" s="26">
        <v>4</v>
      </c>
      <c r="G8" s="26">
        <v>4</v>
      </c>
      <c r="H8" s="26">
        <v>4</v>
      </c>
      <c r="I8" s="26">
        <v>4</v>
      </c>
    </row>
    <row r="9" spans="1:9" ht="15" customHeight="1">
      <c r="A9" s="11">
        <v>5</v>
      </c>
      <c r="B9" s="23" t="s">
        <v>15</v>
      </c>
      <c r="C9" s="24">
        <v>4</v>
      </c>
      <c r="D9" s="24">
        <v>4</v>
      </c>
      <c r="E9" s="24">
        <v>4</v>
      </c>
      <c r="F9" s="24">
        <v>4</v>
      </c>
      <c r="G9" s="24">
        <v>4</v>
      </c>
      <c r="H9" s="24">
        <v>4</v>
      </c>
      <c r="I9" s="24">
        <v>4</v>
      </c>
    </row>
    <row r="10" spans="1:9">
      <c r="A10" s="11">
        <v>6</v>
      </c>
      <c r="B10" s="25" t="s">
        <v>16</v>
      </c>
      <c r="C10" s="26">
        <v>3</v>
      </c>
      <c r="D10" s="26">
        <v>3</v>
      </c>
      <c r="E10" s="26">
        <v>3</v>
      </c>
      <c r="F10" s="26">
        <v>3</v>
      </c>
      <c r="G10" s="26">
        <v>3</v>
      </c>
      <c r="H10" s="26">
        <v>3</v>
      </c>
      <c r="I10" s="26">
        <v>3</v>
      </c>
    </row>
    <row r="11" spans="1:9">
      <c r="A11" s="11">
        <v>7</v>
      </c>
      <c r="B11" s="25" t="s">
        <v>17</v>
      </c>
      <c r="C11" s="26">
        <v>4</v>
      </c>
      <c r="D11" s="26">
        <v>4</v>
      </c>
      <c r="E11" s="26">
        <v>4</v>
      </c>
      <c r="F11" s="26">
        <v>4</v>
      </c>
      <c r="G11" s="26">
        <v>4</v>
      </c>
      <c r="H11" s="26">
        <v>4</v>
      </c>
      <c r="I11" s="26">
        <v>4</v>
      </c>
    </row>
    <row r="12" spans="1:9">
      <c r="A12" s="11">
        <v>8</v>
      </c>
      <c r="B12" s="23" t="s">
        <v>18</v>
      </c>
      <c r="C12" s="24">
        <v>3</v>
      </c>
      <c r="D12" s="24">
        <v>4</v>
      </c>
      <c r="E12" s="24">
        <v>4</v>
      </c>
      <c r="F12" s="24">
        <v>3</v>
      </c>
      <c r="G12" s="24">
        <v>4</v>
      </c>
      <c r="H12" s="24">
        <v>4</v>
      </c>
      <c r="I12" s="24">
        <v>3</v>
      </c>
    </row>
    <row r="13" spans="1:9">
      <c r="A13" s="11">
        <v>9</v>
      </c>
      <c r="B13" s="25" t="s">
        <v>19</v>
      </c>
      <c r="C13" s="26">
        <v>4</v>
      </c>
      <c r="D13" s="26">
        <v>3</v>
      </c>
      <c r="E13" s="26">
        <v>4</v>
      </c>
      <c r="F13" s="26">
        <v>3</v>
      </c>
      <c r="G13" s="26">
        <v>3</v>
      </c>
      <c r="H13" s="26">
        <v>4</v>
      </c>
      <c r="I13" s="26">
        <v>4</v>
      </c>
    </row>
    <row r="14" spans="1:9">
      <c r="A14" s="11">
        <v>10</v>
      </c>
      <c r="B14" s="23" t="s">
        <v>20</v>
      </c>
      <c r="C14" s="24">
        <v>3</v>
      </c>
      <c r="D14" s="24">
        <v>3</v>
      </c>
      <c r="E14" s="24">
        <v>3</v>
      </c>
      <c r="F14" s="24">
        <v>3</v>
      </c>
      <c r="G14" s="27">
        <v>2</v>
      </c>
      <c r="H14" s="24">
        <v>4</v>
      </c>
      <c r="I14" s="24">
        <v>3</v>
      </c>
    </row>
    <row r="15" spans="1:9">
      <c r="A15" s="11">
        <v>11</v>
      </c>
      <c r="B15" s="25" t="s">
        <v>21</v>
      </c>
      <c r="C15" s="26">
        <v>4</v>
      </c>
      <c r="D15" s="26">
        <v>3</v>
      </c>
      <c r="E15" s="26">
        <v>3</v>
      </c>
      <c r="F15" s="26">
        <v>3</v>
      </c>
      <c r="G15" s="26">
        <v>3</v>
      </c>
      <c r="H15" s="26">
        <v>3</v>
      </c>
      <c r="I15" s="26">
        <v>3</v>
      </c>
    </row>
    <row r="16" spans="1:9">
      <c r="A16" s="11">
        <v>12</v>
      </c>
      <c r="B16" s="1" t="s">
        <v>22</v>
      </c>
      <c r="C16" s="26">
        <v>4</v>
      </c>
      <c r="D16" s="26">
        <v>4</v>
      </c>
      <c r="E16" s="26">
        <v>4</v>
      </c>
      <c r="F16" s="27">
        <v>2</v>
      </c>
      <c r="G16" s="26">
        <v>4</v>
      </c>
      <c r="H16" s="26">
        <v>4</v>
      </c>
      <c r="I16" s="26">
        <v>4</v>
      </c>
    </row>
    <row r="17" spans="1:9">
      <c r="A17" s="11">
        <v>13</v>
      </c>
      <c r="B17" s="23" t="s">
        <v>23</v>
      </c>
      <c r="C17" s="24">
        <v>4</v>
      </c>
      <c r="D17" s="24">
        <v>4</v>
      </c>
      <c r="E17" s="24">
        <v>4</v>
      </c>
      <c r="F17" s="24">
        <v>4</v>
      </c>
      <c r="G17" s="24">
        <v>4</v>
      </c>
      <c r="H17" s="24">
        <v>4</v>
      </c>
      <c r="I17" s="24">
        <v>4</v>
      </c>
    </row>
    <row r="18" spans="1:9">
      <c r="A18" s="11">
        <v>14</v>
      </c>
      <c r="B18" s="25" t="s">
        <v>24</v>
      </c>
      <c r="C18" s="26">
        <v>3</v>
      </c>
      <c r="D18" s="26">
        <v>4</v>
      </c>
      <c r="E18" s="26">
        <v>3</v>
      </c>
      <c r="F18" s="26">
        <v>4</v>
      </c>
      <c r="G18" s="26">
        <v>3</v>
      </c>
      <c r="H18" s="26">
        <v>3</v>
      </c>
      <c r="I18" s="26">
        <v>3</v>
      </c>
    </row>
    <row r="19" spans="1:9">
      <c r="A19" s="11">
        <v>15</v>
      </c>
      <c r="B19" s="23" t="s">
        <v>66</v>
      </c>
      <c r="C19" s="24">
        <v>4</v>
      </c>
      <c r="D19" s="24">
        <v>4</v>
      </c>
      <c r="E19" s="24">
        <v>4</v>
      </c>
      <c r="F19" s="24">
        <v>3</v>
      </c>
      <c r="G19" s="24">
        <v>4</v>
      </c>
      <c r="H19" s="24">
        <v>4</v>
      </c>
      <c r="I19" s="24">
        <v>4</v>
      </c>
    </row>
    <row r="20" spans="1:9">
      <c r="A20" s="11">
        <v>16</v>
      </c>
      <c r="B20" s="25" t="s">
        <v>25</v>
      </c>
      <c r="C20" s="26">
        <v>4</v>
      </c>
      <c r="D20" s="26">
        <v>4</v>
      </c>
      <c r="E20" s="26">
        <v>3</v>
      </c>
      <c r="F20" s="26">
        <v>3</v>
      </c>
      <c r="G20" s="26">
        <v>3</v>
      </c>
      <c r="H20" s="26">
        <v>4</v>
      </c>
      <c r="I20" s="26">
        <v>3</v>
      </c>
    </row>
    <row r="21" spans="1:9">
      <c r="A21" s="11">
        <v>17</v>
      </c>
      <c r="B21" s="23" t="s">
        <v>26</v>
      </c>
      <c r="C21" s="24">
        <v>3</v>
      </c>
      <c r="D21" s="24">
        <v>3</v>
      </c>
      <c r="E21" s="24">
        <v>3</v>
      </c>
      <c r="F21" s="24">
        <v>4</v>
      </c>
      <c r="G21" s="24">
        <v>3</v>
      </c>
      <c r="H21" s="24">
        <v>3</v>
      </c>
      <c r="I21" s="24">
        <v>3</v>
      </c>
    </row>
    <row r="22" spans="1:9">
      <c r="A22" s="11">
        <v>18</v>
      </c>
      <c r="B22" s="25" t="s">
        <v>27</v>
      </c>
      <c r="C22" s="26">
        <v>3</v>
      </c>
      <c r="D22" s="26">
        <v>4</v>
      </c>
      <c r="E22" s="26">
        <v>3</v>
      </c>
      <c r="F22" s="26">
        <v>4</v>
      </c>
      <c r="G22" s="26">
        <v>3</v>
      </c>
      <c r="H22" s="26">
        <v>4</v>
      </c>
      <c r="I22" s="26">
        <v>4</v>
      </c>
    </row>
    <row r="23" spans="1:9">
      <c r="A23" s="11">
        <v>19</v>
      </c>
      <c r="B23" s="25" t="s">
        <v>67</v>
      </c>
      <c r="C23" s="26">
        <v>4</v>
      </c>
      <c r="D23" s="26">
        <v>4</v>
      </c>
      <c r="E23" s="26">
        <v>4</v>
      </c>
      <c r="F23" s="26">
        <v>3</v>
      </c>
      <c r="G23" s="26">
        <v>3</v>
      </c>
      <c r="H23" s="26">
        <v>3</v>
      </c>
      <c r="I23" s="26">
        <v>3</v>
      </c>
    </row>
    <row r="24" spans="1:9">
      <c r="A24" s="11">
        <v>20</v>
      </c>
      <c r="B24" s="23" t="s">
        <v>28</v>
      </c>
      <c r="C24" s="24">
        <v>4</v>
      </c>
      <c r="D24" s="24">
        <v>4</v>
      </c>
      <c r="E24" s="24">
        <v>4</v>
      </c>
      <c r="F24" s="24">
        <v>4</v>
      </c>
      <c r="G24" s="24">
        <v>4</v>
      </c>
      <c r="H24" s="24">
        <v>4</v>
      </c>
      <c r="I24" s="24">
        <v>4</v>
      </c>
    </row>
    <row r="25" spans="1:9">
      <c r="A25" s="11">
        <v>21</v>
      </c>
      <c r="B25" s="23" t="s">
        <v>29</v>
      </c>
      <c r="C25" s="24">
        <v>3</v>
      </c>
      <c r="D25" s="24">
        <v>3</v>
      </c>
      <c r="E25" s="24">
        <v>3</v>
      </c>
      <c r="F25" s="24">
        <v>3</v>
      </c>
      <c r="G25" s="24">
        <v>3</v>
      </c>
      <c r="H25" s="24">
        <v>4</v>
      </c>
      <c r="I25" s="24">
        <v>3</v>
      </c>
    </row>
    <row r="26" spans="1:9">
      <c r="A26" s="11">
        <v>22</v>
      </c>
      <c r="B26" s="25" t="s">
        <v>30</v>
      </c>
      <c r="C26" s="26">
        <v>4</v>
      </c>
      <c r="D26" s="26">
        <v>3</v>
      </c>
      <c r="E26" s="26">
        <v>4</v>
      </c>
      <c r="F26" s="26">
        <v>3</v>
      </c>
      <c r="G26" s="26">
        <v>4</v>
      </c>
      <c r="H26" s="26">
        <v>4</v>
      </c>
      <c r="I26" s="26">
        <v>4</v>
      </c>
    </row>
    <row r="27" spans="1:9">
      <c r="A27" s="11">
        <v>23</v>
      </c>
      <c r="B27" s="23" t="s">
        <v>31</v>
      </c>
      <c r="C27" s="24">
        <v>4</v>
      </c>
      <c r="D27" s="24">
        <v>3</v>
      </c>
      <c r="E27" s="24">
        <v>4</v>
      </c>
      <c r="F27" s="24">
        <v>3</v>
      </c>
      <c r="G27" s="24">
        <v>3</v>
      </c>
      <c r="H27" s="24">
        <v>3</v>
      </c>
      <c r="I27" s="24">
        <v>4</v>
      </c>
    </row>
    <row r="30" spans="1:9">
      <c r="B30" s="8" t="s">
        <v>47</v>
      </c>
      <c r="C30" s="30" t="s">
        <v>0</v>
      </c>
      <c r="D30" s="31" t="s">
        <v>41</v>
      </c>
      <c r="E30" s="30" t="s">
        <v>36</v>
      </c>
      <c r="F30" s="31" t="s">
        <v>37</v>
      </c>
      <c r="G30" s="31" t="s">
        <v>38</v>
      </c>
      <c r="H30" s="31" t="s">
        <v>39</v>
      </c>
      <c r="I30" s="31" t="s">
        <v>40</v>
      </c>
    </row>
    <row r="31" spans="1:9">
      <c r="B31" s="9" t="s">
        <v>51</v>
      </c>
      <c r="C31" s="30"/>
      <c r="D31" s="31"/>
      <c r="E31" s="30"/>
      <c r="F31" s="31"/>
      <c r="G31" s="31"/>
      <c r="H31" s="31"/>
      <c r="I31" s="31"/>
    </row>
    <row r="32" spans="1:9">
      <c r="B32" s="10" t="s">
        <v>42</v>
      </c>
      <c r="C32" s="7">
        <f>COUNTIF(C5:C27,"4")</f>
        <v>15</v>
      </c>
      <c r="D32" s="7">
        <f t="shared" ref="D32:I32" si="0">COUNTIF(D5:D27,"4")</f>
        <v>13</v>
      </c>
      <c r="E32" s="7">
        <f t="shared" si="0"/>
        <v>15</v>
      </c>
      <c r="F32" s="7">
        <f t="shared" si="0"/>
        <v>9</v>
      </c>
      <c r="G32" s="7">
        <f t="shared" si="0"/>
        <v>10</v>
      </c>
      <c r="H32" s="7">
        <f t="shared" si="0"/>
        <v>16</v>
      </c>
      <c r="I32" s="7">
        <f t="shared" si="0"/>
        <v>13</v>
      </c>
    </row>
    <row r="33" spans="2:9">
      <c r="B33" s="10" t="s">
        <v>43</v>
      </c>
      <c r="C33" s="7">
        <f>COUNTIF(C5:C27,"3")</f>
        <v>8</v>
      </c>
      <c r="D33" s="7">
        <f t="shared" ref="D33:I33" si="1">COUNTIF(D5:D27,"3")</f>
        <v>10</v>
      </c>
      <c r="E33" s="7">
        <f t="shared" si="1"/>
        <v>8</v>
      </c>
      <c r="F33" s="7">
        <f t="shared" si="1"/>
        <v>13</v>
      </c>
      <c r="G33" s="7">
        <f t="shared" si="1"/>
        <v>12</v>
      </c>
      <c r="H33" s="7">
        <f t="shared" si="1"/>
        <v>7</v>
      </c>
      <c r="I33" s="7">
        <f t="shared" si="1"/>
        <v>10</v>
      </c>
    </row>
    <row r="34" spans="2:9">
      <c r="B34" s="10" t="s">
        <v>44</v>
      </c>
      <c r="C34" s="7">
        <f>COUNTIF(C5:C27,"2")</f>
        <v>0</v>
      </c>
      <c r="D34" s="7">
        <f t="shared" ref="D34:I34" si="2">COUNTIF(D5:D27,"2")</f>
        <v>0</v>
      </c>
      <c r="E34" s="7">
        <f t="shared" si="2"/>
        <v>0</v>
      </c>
      <c r="F34" s="7">
        <f t="shared" si="2"/>
        <v>1</v>
      </c>
      <c r="G34" s="7">
        <f t="shared" si="2"/>
        <v>1</v>
      </c>
      <c r="H34" s="7">
        <f t="shared" si="2"/>
        <v>0</v>
      </c>
      <c r="I34" s="7">
        <f t="shared" si="2"/>
        <v>0</v>
      </c>
    </row>
    <row r="35" spans="2:9">
      <c r="B35" s="10" t="s">
        <v>45</v>
      </c>
      <c r="C35" s="7">
        <f>COUNTIF(C5:C27,"1")</f>
        <v>0</v>
      </c>
      <c r="D35" s="7">
        <f t="shared" ref="D35:I35" si="3">COUNTIF(D5:D27,"1")</f>
        <v>0</v>
      </c>
      <c r="E35" s="7">
        <f t="shared" si="3"/>
        <v>0</v>
      </c>
      <c r="F35" s="7">
        <f t="shared" si="3"/>
        <v>0</v>
      </c>
      <c r="G35" s="7">
        <f t="shared" si="3"/>
        <v>0</v>
      </c>
      <c r="H35" s="7">
        <f t="shared" si="3"/>
        <v>0</v>
      </c>
      <c r="I35" s="7">
        <f t="shared" si="3"/>
        <v>0</v>
      </c>
    </row>
    <row r="38" spans="2:9">
      <c r="B38" s="31" t="s">
        <v>46</v>
      </c>
      <c r="C38" s="30" t="s">
        <v>0</v>
      </c>
      <c r="D38" s="31" t="s">
        <v>41</v>
      </c>
      <c r="E38" s="30" t="s">
        <v>36</v>
      </c>
      <c r="F38" s="31" t="s">
        <v>37</v>
      </c>
      <c r="G38" s="31" t="s">
        <v>38</v>
      </c>
      <c r="H38" s="31" t="s">
        <v>39</v>
      </c>
      <c r="I38" s="31" t="s">
        <v>40</v>
      </c>
    </row>
    <row r="39" spans="2:9">
      <c r="B39" s="31"/>
      <c r="C39" s="30"/>
      <c r="D39" s="31"/>
      <c r="E39" s="30"/>
      <c r="F39" s="31"/>
      <c r="G39" s="31"/>
      <c r="H39" s="31"/>
      <c r="I39" s="31"/>
    </row>
    <row r="40" spans="2:9">
      <c r="B40" s="7" t="s">
        <v>42</v>
      </c>
      <c r="C40" s="7">
        <f>(C32*4)</f>
        <v>60</v>
      </c>
      <c r="D40" s="7">
        <f t="shared" ref="D40:I40" si="4">(D32*4)</f>
        <v>52</v>
      </c>
      <c r="E40" s="7">
        <f t="shared" si="4"/>
        <v>60</v>
      </c>
      <c r="F40" s="7">
        <f t="shared" si="4"/>
        <v>36</v>
      </c>
      <c r="G40" s="7">
        <f t="shared" si="4"/>
        <v>40</v>
      </c>
      <c r="H40" s="7">
        <f t="shared" si="4"/>
        <v>64</v>
      </c>
      <c r="I40" s="7">
        <f t="shared" si="4"/>
        <v>52</v>
      </c>
    </row>
    <row r="41" spans="2:9">
      <c r="B41" s="7" t="s">
        <v>43</v>
      </c>
      <c r="C41" s="7">
        <f>(C33*3)</f>
        <v>24</v>
      </c>
      <c r="D41" s="7">
        <f t="shared" ref="D41:I41" si="5">(D33*3)</f>
        <v>30</v>
      </c>
      <c r="E41" s="7">
        <f t="shared" si="5"/>
        <v>24</v>
      </c>
      <c r="F41" s="7">
        <f t="shared" si="5"/>
        <v>39</v>
      </c>
      <c r="G41" s="7">
        <f t="shared" si="5"/>
        <v>36</v>
      </c>
      <c r="H41" s="7">
        <f t="shared" si="5"/>
        <v>21</v>
      </c>
      <c r="I41" s="7">
        <f t="shared" si="5"/>
        <v>30</v>
      </c>
    </row>
    <row r="42" spans="2:9">
      <c r="B42" s="7" t="s">
        <v>44</v>
      </c>
      <c r="C42" s="7">
        <f>(C34*2)</f>
        <v>0</v>
      </c>
      <c r="D42" s="7">
        <f t="shared" ref="D42:I42" si="6">(D34*2)</f>
        <v>0</v>
      </c>
      <c r="E42" s="7">
        <f t="shared" si="6"/>
        <v>0</v>
      </c>
      <c r="F42" s="7">
        <f t="shared" si="6"/>
        <v>2</v>
      </c>
      <c r="G42" s="7">
        <f t="shared" si="6"/>
        <v>2</v>
      </c>
      <c r="H42" s="7">
        <f t="shared" si="6"/>
        <v>0</v>
      </c>
      <c r="I42" s="7">
        <f t="shared" si="6"/>
        <v>0</v>
      </c>
    </row>
    <row r="43" spans="2:9">
      <c r="B43" s="7" t="s">
        <v>45</v>
      </c>
      <c r="C43" s="7">
        <f>(C35*1)</f>
        <v>0</v>
      </c>
      <c r="D43" s="7">
        <f t="shared" ref="D43:I43" si="7">(D35*1)</f>
        <v>0</v>
      </c>
      <c r="E43" s="7">
        <f t="shared" si="7"/>
        <v>0</v>
      </c>
      <c r="F43" s="7">
        <f t="shared" si="7"/>
        <v>0</v>
      </c>
      <c r="G43" s="7">
        <f t="shared" si="7"/>
        <v>0</v>
      </c>
      <c r="H43" s="7">
        <f t="shared" si="7"/>
        <v>0</v>
      </c>
      <c r="I43" s="7">
        <f t="shared" si="7"/>
        <v>0</v>
      </c>
    </row>
    <row r="44" spans="2:9">
      <c r="B44" s="28" t="s">
        <v>68</v>
      </c>
      <c r="C44" s="7">
        <f>SUM(C40:C43)</f>
        <v>84</v>
      </c>
      <c r="D44" s="7">
        <f t="shared" ref="D44:I44" si="8">SUM(D40:D43)</f>
        <v>82</v>
      </c>
      <c r="E44" s="7">
        <f t="shared" si="8"/>
        <v>84</v>
      </c>
      <c r="F44" s="7">
        <f t="shared" si="8"/>
        <v>77</v>
      </c>
      <c r="G44" s="7">
        <f t="shared" si="8"/>
        <v>78</v>
      </c>
      <c r="H44" s="7">
        <f t="shared" si="8"/>
        <v>85</v>
      </c>
      <c r="I44" s="7">
        <f t="shared" si="8"/>
        <v>82</v>
      </c>
    </row>
    <row r="47" spans="2:9">
      <c r="B47" s="30" t="s">
        <v>56</v>
      </c>
      <c r="C47" s="30" t="s">
        <v>0</v>
      </c>
      <c r="D47" s="31" t="s">
        <v>41</v>
      </c>
      <c r="E47" s="30" t="s">
        <v>36</v>
      </c>
      <c r="F47" s="31" t="s">
        <v>37</v>
      </c>
      <c r="G47" s="31" t="s">
        <v>38</v>
      </c>
      <c r="H47" s="31" t="s">
        <v>39</v>
      </c>
      <c r="I47" s="31" t="s">
        <v>40</v>
      </c>
    </row>
    <row r="48" spans="2:9">
      <c r="B48" s="30"/>
      <c r="C48" s="30"/>
      <c r="D48" s="31"/>
      <c r="E48" s="30"/>
      <c r="F48" s="31"/>
      <c r="G48" s="31"/>
      <c r="H48" s="31"/>
      <c r="I48" s="31"/>
    </row>
    <row r="49" spans="2:11">
      <c r="B49" s="11" t="s">
        <v>55</v>
      </c>
      <c r="C49" s="14">
        <f>(C44/23)</f>
        <v>3.652173913043478</v>
      </c>
      <c r="D49" s="14">
        <f t="shared" ref="D49:I49" si="9">(D44/23)</f>
        <v>3.5652173913043477</v>
      </c>
      <c r="E49" s="14">
        <f t="shared" si="9"/>
        <v>3.652173913043478</v>
      </c>
      <c r="F49" s="14">
        <f t="shared" si="9"/>
        <v>3.347826086956522</v>
      </c>
      <c r="G49" s="14">
        <f t="shared" si="9"/>
        <v>3.3913043478260869</v>
      </c>
      <c r="H49" s="14">
        <f t="shared" si="9"/>
        <v>3.6956521739130435</v>
      </c>
      <c r="I49" s="14">
        <f t="shared" si="9"/>
        <v>3.5652173913043477</v>
      </c>
    </row>
    <row r="50" spans="2:11">
      <c r="B50" s="7" t="s">
        <v>69</v>
      </c>
      <c r="C50" s="34">
        <f>SUM(C49:I49)/7</f>
        <v>3.5527950310559007</v>
      </c>
      <c r="D50" s="34"/>
      <c r="E50" s="34"/>
      <c r="F50" s="34"/>
      <c r="G50" s="34"/>
      <c r="H50" s="34"/>
      <c r="I50" s="34"/>
    </row>
    <row r="52" spans="2:11">
      <c r="K52" s="4" t="s">
        <v>57</v>
      </c>
    </row>
    <row r="53" spans="2:11">
      <c r="K53" s="4" t="s">
        <v>71</v>
      </c>
    </row>
    <row r="54" spans="2:11">
      <c r="K54" s="4" t="s">
        <v>72</v>
      </c>
    </row>
    <row r="55" spans="2:11">
      <c r="K55" s="4" t="s">
        <v>70</v>
      </c>
    </row>
    <row r="57" spans="2:11">
      <c r="K57" s="18" t="s">
        <v>73</v>
      </c>
    </row>
    <row r="70" spans="2:9">
      <c r="B70" s="30" t="s">
        <v>77</v>
      </c>
      <c r="C70" s="30" t="s">
        <v>0</v>
      </c>
      <c r="D70" s="31" t="s">
        <v>41</v>
      </c>
      <c r="E70" s="30" t="s">
        <v>36</v>
      </c>
      <c r="F70" s="31" t="s">
        <v>37</v>
      </c>
      <c r="G70" s="31" t="s">
        <v>38</v>
      </c>
      <c r="H70" s="31" t="s">
        <v>39</v>
      </c>
      <c r="I70" s="31" t="s">
        <v>40</v>
      </c>
    </row>
    <row r="71" spans="2:9">
      <c r="B71" s="30"/>
      <c r="C71" s="30"/>
      <c r="D71" s="31"/>
      <c r="E71" s="30"/>
      <c r="F71" s="31"/>
      <c r="G71" s="31"/>
      <c r="H71" s="31"/>
      <c r="I71" s="31"/>
    </row>
    <row r="72" spans="2:9">
      <c r="B72" s="10" t="s">
        <v>42</v>
      </c>
      <c r="C72" s="13">
        <f>(C32/23)*100</f>
        <v>65.217391304347828</v>
      </c>
      <c r="D72" s="13">
        <f t="shared" ref="D72:I72" si="10">(D32/23)*100</f>
        <v>56.521739130434781</v>
      </c>
      <c r="E72" s="13">
        <f t="shared" si="10"/>
        <v>65.217391304347828</v>
      </c>
      <c r="F72" s="13">
        <f t="shared" si="10"/>
        <v>39.130434782608695</v>
      </c>
      <c r="G72" s="13">
        <f t="shared" si="10"/>
        <v>43.478260869565219</v>
      </c>
      <c r="H72" s="13">
        <f t="shared" si="10"/>
        <v>69.565217391304344</v>
      </c>
      <c r="I72" s="13">
        <f t="shared" si="10"/>
        <v>56.521739130434781</v>
      </c>
    </row>
    <row r="73" spans="2:9">
      <c r="B73" s="10" t="s">
        <v>43</v>
      </c>
      <c r="C73" s="13">
        <f t="shared" ref="C73:I75" si="11">(C33/23)*100</f>
        <v>34.782608695652172</v>
      </c>
      <c r="D73" s="13">
        <f t="shared" si="11"/>
        <v>43.478260869565219</v>
      </c>
      <c r="E73" s="13">
        <f t="shared" si="11"/>
        <v>34.782608695652172</v>
      </c>
      <c r="F73" s="13">
        <f t="shared" si="11"/>
        <v>56.521739130434781</v>
      </c>
      <c r="G73" s="13">
        <f t="shared" si="11"/>
        <v>52.173913043478258</v>
      </c>
      <c r="H73" s="13">
        <f t="shared" si="11"/>
        <v>30.434782608695656</v>
      </c>
      <c r="I73" s="13">
        <f t="shared" si="11"/>
        <v>43.478260869565219</v>
      </c>
    </row>
    <row r="74" spans="2:9">
      <c r="B74" s="10" t="s">
        <v>44</v>
      </c>
      <c r="C74" s="13">
        <f t="shared" si="11"/>
        <v>0</v>
      </c>
      <c r="D74" s="13">
        <f t="shared" si="11"/>
        <v>0</v>
      </c>
      <c r="E74" s="13">
        <f t="shared" si="11"/>
        <v>0</v>
      </c>
      <c r="F74" s="13">
        <f t="shared" si="11"/>
        <v>4.3478260869565215</v>
      </c>
      <c r="G74" s="13">
        <f t="shared" si="11"/>
        <v>4.3478260869565215</v>
      </c>
      <c r="H74" s="13">
        <f t="shared" si="11"/>
        <v>0</v>
      </c>
      <c r="I74" s="13">
        <f t="shared" si="11"/>
        <v>0</v>
      </c>
    </row>
    <row r="75" spans="2:9">
      <c r="B75" s="10" t="s">
        <v>45</v>
      </c>
      <c r="C75" s="13">
        <f t="shared" si="11"/>
        <v>0</v>
      </c>
      <c r="D75" s="13">
        <f t="shared" si="11"/>
        <v>0</v>
      </c>
      <c r="E75" s="13">
        <f t="shared" si="11"/>
        <v>0</v>
      </c>
      <c r="F75" s="13">
        <f t="shared" si="11"/>
        <v>0</v>
      </c>
      <c r="G75" s="13">
        <f t="shared" si="11"/>
        <v>0</v>
      </c>
      <c r="H75" s="13">
        <f t="shared" si="11"/>
        <v>0</v>
      </c>
      <c r="I75" s="13">
        <f t="shared" si="11"/>
        <v>0</v>
      </c>
    </row>
  </sheetData>
  <mergeCells count="42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G47:G48"/>
    <mergeCell ref="H47:H48"/>
    <mergeCell ref="I30:I31"/>
    <mergeCell ref="C38:C39"/>
    <mergeCell ref="D38:D39"/>
    <mergeCell ref="E38:E39"/>
    <mergeCell ref="F38:F39"/>
    <mergeCell ref="G38:G39"/>
    <mergeCell ref="H38:H39"/>
    <mergeCell ref="I38:I39"/>
    <mergeCell ref="C30:C31"/>
    <mergeCell ref="D30:D31"/>
    <mergeCell ref="E30:E31"/>
    <mergeCell ref="F30:F31"/>
    <mergeCell ref="G30:G31"/>
    <mergeCell ref="H30:H31"/>
    <mergeCell ref="B38:B39"/>
    <mergeCell ref="B47:B48"/>
    <mergeCell ref="B70:B71"/>
    <mergeCell ref="I47:I48"/>
    <mergeCell ref="C50:I50"/>
    <mergeCell ref="C70:C71"/>
    <mergeCell ref="D70:D71"/>
    <mergeCell ref="E70:E71"/>
    <mergeCell ref="F70:F71"/>
    <mergeCell ref="G70:G71"/>
    <mergeCell ref="H70:H71"/>
    <mergeCell ref="I70:I71"/>
    <mergeCell ref="C47:C48"/>
    <mergeCell ref="D47:D48"/>
    <mergeCell ref="E47:E48"/>
    <mergeCell ref="F47:F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S.Th 2021</vt:lpstr>
      <vt:lpstr>S.Th 2022</vt:lpstr>
      <vt:lpstr>S.Th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</dc:creator>
  <cp:lastModifiedBy>Theo</cp:lastModifiedBy>
  <cp:lastPrinted>2026-02-05T02:22:40Z</cp:lastPrinted>
  <dcterms:created xsi:type="dcterms:W3CDTF">2026-02-05T02:19:23Z</dcterms:created>
  <dcterms:modified xsi:type="dcterms:W3CDTF">2026-02-05T12:25:52Z</dcterms:modified>
</cp:coreProperties>
</file>